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4_rozpočty\časomíra oprava\"/>
    </mc:Choice>
  </mc:AlternateContent>
  <bookViews>
    <workbookView xWindow="0" yWindow="0" windowWidth="16215" windowHeight="11715"/>
  </bookViews>
  <sheets>
    <sheet name="Rekapitulace stavby" sheetId="1" r:id="rId1"/>
    <sheet name="01 - stavební část" sheetId="2" r:id="rId2"/>
    <sheet name="02 - UT" sheetId="3" r:id="rId3"/>
    <sheet name="03 - Plynovod" sheetId="4" r:id="rId4"/>
    <sheet name="04 - ZTI" sheetId="5" r:id="rId5"/>
    <sheet name="05 - Elektroinstalace" sheetId="6" r:id="rId6"/>
    <sheet name="06 - Elektronické komunikace" sheetId="7" r:id="rId7"/>
    <sheet name="07 - VRN" sheetId="8" r:id="rId8"/>
    <sheet name="Pokyny pro vyplnění" sheetId="9" r:id="rId9"/>
  </sheets>
  <definedNames>
    <definedName name="_xlnm._FilterDatabase" localSheetId="1" hidden="1">'01 - stavební část'!$C$96:$K$418</definedName>
    <definedName name="_xlnm._FilterDatabase" localSheetId="2" hidden="1">'02 - UT'!$C$82:$K$142</definedName>
    <definedName name="_xlnm._FilterDatabase" localSheetId="3" hidden="1">'03 - Plynovod'!$C$77:$K$87</definedName>
    <definedName name="_xlnm._FilterDatabase" localSheetId="4" hidden="1">'04 - ZTI'!$C$84:$K$194</definedName>
    <definedName name="_xlnm._FilterDatabase" localSheetId="5" hidden="1">'05 - Elektroinstalace'!$C$80:$K$175</definedName>
    <definedName name="_xlnm._FilterDatabase" localSheetId="6" hidden="1">'06 - Elektronické komunikace'!$C$80:$K$123</definedName>
    <definedName name="_xlnm._FilterDatabase" localSheetId="7" hidden="1">'07 - VRN'!$C$81:$K$98</definedName>
    <definedName name="_xlnm.Print_Titles" localSheetId="1">'01 - stavební část'!$96:$96</definedName>
    <definedName name="_xlnm.Print_Titles" localSheetId="2">'02 - UT'!$82:$82</definedName>
    <definedName name="_xlnm.Print_Titles" localSheetId="3">'03 - Plynovod'!$77:$77</definedName>
    <definedName name="_xlnm.Print_Titles" localSheetId="4">'04 - ZTI'!$84:$84</definedName>
    <definedName name="_xlnm.Print_Titles" localSheetId="5">'05 - Elektroinstalace'!$80:$80</definedName>
    <definedName name="_xlnm.Print_Titles" localSheetId="6">'06 - Elektronické komunikace'!$80:$80</definedName>
    <definedName name="_xlnm.Print_Titles" localSheetId="7">'07 - VRN'!$81:$81</definedName>
    <definedName name="_xlnm.Print_Titles" localSheetId="0">'Rekapitulace stavby'!$49:$49</definedName>
    <definedName name="_xlnm.Print_Area" localSheetId="1">'01 - stavební část'!$C$4:$J$36,'01 - stavební část'!$C$42:$J$78,'01 - stavební část'!$C$84:$K$418</definedName>
    <definedName name="_xlnm.Print_Area" localSheetId="2">'02 - UT'!$C$4:$J$36,'02 - UT'!$C$42:$J$64,'02 - UT'!$C$70:$K$142</definedName>
    <definedName name="_xlnm.Print_Area" localSheetId="3">'03 - Plynovod'!$C$4:$J$36,'03 - Plynovod'!$C$42:$J$59,'03 - Plynovod'!$C$65:$K$87</definedName>
    <definedName name="_xlnm.Print_Area" localSheetId="4">'04 - ZTI'!$C$4:$J$36,'04 - ZTI'!$C$42:$J$66,'04 - ZTI'!$C$72:$K$194</definedName>
    <definedName name="_xlnm.Print_Area" localSheetId="5">'05 - Elektroinstalace'!$C$4:$J$36,'05 - Elektroinstalace'!$C$42:$J$62,'05 - Elektroinstalace'!$C$68:$K$175</definedName>
    <definedName name="_xlnm.Print_Area" localSheetId="6">'06 - Elektronické komunikace'!$C$4:$J$36,'06 - Elektronické komunikace'!$C$42:$J$62,'06 - Elektronické komunikace'!$C$68:$K$123</definedName>
    <definedName name="_xlnm.Print_Area" localSheetId="7">'07 - VRN'!$C$4:$J$36,'07 - VRN'!$C$42:$J$63,'07 - VRN'!$C$69:$K$98</definedName>
    <definedName name="_xlnm.Print_Area" localSheetId="8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stavby'!$C$39:$AQ$59</definedName>
  </definedNames>
  <calcPr calcId="152511"/>
</workbook>
</file>

<file path=xl/calcChain.xml><?xml version="1.0" encoding="utf-8"?>
<calcChain xmlns="http://schemas.openxmlformats.org/spreadsheetml/2006/main">
  <c r="AY58" i="1" l="1"/>
  <c r="AX58" i="1"/>
  <c r="BI98" i="8"/>
  <c r="BH98" i="8"/>
  <c r="BG98" i="8"/>
  <c r="BF98" i="8"/>
  <c r="T98" i="8"/>
  <c r="R98" i="8"/>
  <c r="P98" i="8"/>
  <c r="BK98" i="8"/>
  <c r="J98" i="8"/>
  <c r="BE98" i="8"/>
  <c r="BI97" i="8"/>
  <c r="BH97" i="8"/>
  <c r="BG97" i="8"/>
  <c r="BF97" i="8"/>
  <c r="T97" i="8"/>
  <c r="T96" i="8"/>
  <c r="R97" i="8"/>
  <c r="R96" i="8"/>
  <c r="P97" i="8"/>
  <c r="P96" i="8"/>
  <c r="BK97" i="8"/>
  <c r="BK96" i="8"/>
  <c r="J96" i="8" s="1"/>
  <c r="J97" i="8"/>
  <c r="BE97" i="8" s="1"/>
  <c r="J62" i="8"/>
  <c r="BI95" i="8"/>
  <c r="BH95" i="8"/>
  <c r="BG95" i="8"/>
  <c r="BF95" i="8"/>
  <c r="T95" i="8"/>
  <c r="T94" i="8"/>
  <c r="R95" i="8"/>
  <c r="R94" i="8"/>
  <c r="P95" i="8"/>
  <c r="P94" i="8"/>
  <c r="BK95" i="8"/>
  <c r="BK94" i="8"/>
  <c r="J94" i="8" s="1"/>
  <c r="J95" i="8"/>
  <c r="BE95" i="8" s="1"/>
  <c r="J61" i="8"/>
  <c r="BI93" i="8"/>
  <c r="BH93" i="8"/>
  <c r="BG93" i="8"/>
  <c r="BF93" i="8"/>
  <c r="T93" i="8"/>
  <c r="R93" i="8"/>
  <c r="P93" i="8"/>
  <c r="BK93" i="8"/>
  <c r="J93" i="8"/>
  <c r="BE93" i="8"/>
  <c r="BI92" i="8"/>
  <c r="BH92" i="8"/>
  <c r="BG92" i="8"/>
  <c r="BF92" i="8"/>
  <c r="T92" i="8"/>
  <c r="R92" i="8"/>
  <c r="P92" i="8"/>
  <c r="BK92" i="8"/>
  <c r="J92" i="8"/>
  <c r="BE92" i="8"/>
  <c r="BI91" i="8"/>
  <c r="BH91" i="8"/>
  <c r="BG91" i="8"/>
  <c r="BF91" i="8"/>
  <c r="T91" i="8"/>
  <c r="T90" i="8"/>
  <c r="R91" i="8"/>
  <c r="R90" i="8"/>
  <c r="P91" i="8"/>
  <c r="P90" i="8"/>
  <c r="BK91" i="8"/>
  <c r="BK90" i="8"/>
  <c r="J90" i="8" s="1"/>
  <c r="J91" i="8"/>
  <c r="BE91" i="8" s="1"/>
  <c r="J60" i="8"/>
  <c r="BI89" i="8"/>
  <c r="BH89" i="8"/>
  <c r="BG89" i="8"/>
  <c r="BF89" i="8"/>
  <c r="T89" i="8"/>
  <c r="T88" i="8"/>
  <c r="R89" i="8"/>
  <c r="R88" i="8"/>
  <c r="P89" i="8"/>
  <c r="P88" i="8"/>
  <c r="BK89" i="8"/>
  <c r="BK88" i="8"/>
  <c r="J88" i="8" s="1"/>
  <c r="J89" i="8"/>
  <c r="BE89" i="8" s="1"/>
  <c r="J59" i="8"/>
  <c r="BI87" i="8"/>
  <c r="BH87" i="8"/>
  <c r="BG87" i="8"/>
  <c r="BF87" i="8"/>
  <c r="T87" i="8"/>
  <c r="R87" i="8"/>
  <c r="P87" i="8"/>
  <c r="BK87" i="8"/>
  <c r="J87" i="8"/>
  <c r="BE87" i="8"/>
  <c r="BI86" i="8"/>
  <c r="BH86" i="8"/>
  <c r="BG86" i="8"/>
  <c r="BF86" i="8"/>
  <c r="T86" i="8"/>
  <c r="R86" i="8"/>
  <c r="R84" i="8" s="1"/>
  <c r="R83" i="8" s="1"/>
  <c r="R82" i="8" s="1"/>
  <c r="P86" i="8"/>
  <c r="BK86" i="8"/>
  <c r="J86" i="8"/>
  <c r="BE86" i="8"/>
  <c r="BI85" i="8"/>
  <c r="F34" i="8"/>
  <c r="BD58" i="1" s="1"/>
  <c r="BH85" i="8"/>
  <c r="BG85" i="8"/>
  <c r="F32" i="8"/>
  <c r="BB58" i="1" s="1"/>
  <c r="BF85" i="8"/>
  <c r="T85" i="8"/>
  <c r="T84" i="8"/>
  <c r="R85" i="8"/>
  <c r="P85" i="8"/>
  <c r="P84" i="8"/>
  <c r="BK85" i="8"/>
  <c r="J85" i="8"/>
  <c r="BE85" i="8" s="1"/>
  <c r="J30" i="8" s="1"/>
  <c r="AV58" i="1" s="1"/>
  <c r="J78" i="8"/>
  <c r="F78" i="8"/>
  <c r="F76" i="8"/>
  <c r="E74" i="8"/>
  <c r="J51" i="8"/>
  <c r="F51" i="8"/>
  <c r="F49" i="8"/>
  <c r="E47" i="8"/>
  <c r="J18" i="8"/>
  <c r="E18" i="8"/>
  <c r="J17" i="8"/>
  <c r="J12" i="8"/>
  <c r="J76" i="8" s="1"/>
  <c r="J49" i="8"/>
  <c r="E7" i="8"/>
  <c r="E72" i="8"/>
  <c r="E45" i="8"/>
  <c r="AY57" i="1"/>
  <c r="AX57" i="1"/>
  <c r="BI123" i="7"/>
  <c r="BH123" i="7"/>
  <c r="BG123" i="7"/>
  <c r="BF123" i="7"/>
  <c r="T123" i="7"/>
  <c r="R123" i="7"/>
  <c r="P123" i="7"/>
  <c r="BK123" i="7"/>
  <c r="J123" i="7"/>
  <c r="BE123" i="7" s="1"/>
  <c r="BI122" i="7"/>
  <c r="BH122" i="7"/>
  <c r="BG122" i="7"/>
  <c r="BF122" i="7"/>
  <c r="T122" i="7"/>
  <c r="R122" i="7"/>
  <c r="P122" i="7"/>
  <c r="BK122" i="7"/>
  <c r="J122" i="7"/>
  <c r="BE122" i="7" s="1"/>
  <c r="BI121" i="7"/>
  <c r="BH121" i="7"/>
  <c r="BG121" i="7"/>
  <c r="BF121" i="7"/>
  <c r="T121" i="7"/>
  <c r="R121" i="7"/>
  <c r="P121" i="7"/>
  <c r="BK121" i="7"/>
  <c r="J121" i="7"/>
  <c r="BE121" i="7" s="1"/>
  <c r="BI120" i="7"/>
  <c r="BH120" i="7"/>
  <c r="BG120" i="7"/>
  <c r="BF120" i="7"/>
  <c r="T120" i="7"/>
  <c r="R120" i="7"/>
  <c r="P120" i="7"/>
  <c r="BK120" i="7"/>
  <c r="J120" i="7"/>
  <c r="BE120" i="7" s="1"/>
  <c r="BI119" i="7"/>
  <c r="BH119" i="7"/>
  <c r="BG119" i="7"/>
  <c r="BF119" i="7"/>
  <c r="T119" i="7"/>
  <c r="T118" i="7" s="1"/>
  <c r="R119" i="7"/>
  <c r="R118" i="7" s="1"/>
  <c r="P119" i="7"/>
  <c r="P118" i="7" s="1"/>
  <c r="BK119" i="7"/>
  <c r="BK118" i="7" s="1"/>
  <c r="J118" i="7"/>
  <c r="J61" i="7" s="1"/>
  <c r="J119" i="7"/>
  <c r="BE119" i="7"/>
  <c r="BI117" i="7"/>
  <c r="BH117" i="7"/>
  <c r="BG117" i="7"/>
  <c r="BF117" i="7"/>
  <c r="T117" i="7"/>
  <c r="R117" i="7"/>
  <c r="P117" i="7"/>
  <c r="BK117" i="7"/>
  <c r="J117" i="7"/>
  <c r="BE117" i="7" s="1"/>
  <c r="BI116" i="7"/>
  <c r="BH116" i="7"/>
  <c r="BG116" i="7"/>
  <c r="BF116" i="7"/>
  <c r="T116" i="7"/>
  <c r="T115" i="7" s="1"/>
  <c r="R116" i="7"/>
  <c r="R115" i="7" s="1"/>
  <c r="P116" i="7"/>
  <c r="P115" i="7" s="1"/>
  <c r="BK116" i="7"/>
  <c r="BK115" i="7" s="1"/>
  <c r="J115" i="7"/>
  <c r="J60" i="7" s="1"/>
  <c r="J116" i="7"/>
  <c r="BE116" i="7"/>
  <c r="BI114" i="7"/>
  <c r="BH114" i="7"/>
  <c r="BG114" i="7"/>
  <c r="BF114" i="7"/>
  <c r="T114" i="7"/>
  <c r="R114" i="7"/>
  <c r="P114" i="7"/>
  <c r="BK114" i="7"/>
  <c r="J114" i="7"/>
  <c r="BE114" i="7" s="1"/>
  <c r="BI113" i="7"/>
  <c r="BH113" i="7"/>
  <c r="BG113" i="7"/>
  <c r="BF113" i="7"/>
  <c r="T113" i="7"/>
  <c r="R113" i="7"/>
  <c r="P113" i="7"/>
  <c r="BK113" i="7"/>
  <c r="J113" i="7"/>
  <c r="BE113" i="7" s="1"/>
  <c r="BI112" i="7"/>
  <c r="BH112" i="7"/>
  <c r="BG112" i="7"/>
  <c r="BF112" i="7"/>
  <c r="T112" i="7"/>
  <c r="R112" i="7"/>
  <c r="P112" i="7"/>
  <c r="BK112" i="7"/>
  <c r="J112" i="7"/>
  <c r="BE112" i="7" s="1"/>
  <c r="BI111" i="7"/>
  <c r="BH111" i="7"/>
  <c r="BG111" i="7"/>
  <c r="BF111" i="7"/>
  <c r="T111" i="7"/>
  <c r="R111" i="7"/>
  <c r="P111" i="7"/>
  <c r="BK111" i="7"/>
  <c r="J111" i="7"/>
  <c r="BE111" i="7" s="1"/>
  <c r="BI110" i="7"/>
  <c r="BH110" i="7"/>
  <c r="BG110" i="7"/>
  <c r="BF110" i="7"/>
  <c r="T110" i="7"/>
  <c r="R110" i="7"/>
  <c r="P110" i="7"/>
  <c r="BK110" i="7"/>
  <c r="J110" i="7"/>
  <c r="BE110" i="7" s="1"/>
  <c r="BI109" i="7"/>
  <c r="BH109" i="7"/>
  <c r="BG109" i="7"/>
  <c r="BF109" i="7"/>
  <c r="T109" i="7"/>
  <c r="R109" i="7"/>
  <c r="P109" i="7"/>
  <c r="BK109" i="7"/>
  <c r="J109" i="7"/>
  <c r="BE109" i="7" s="1"/>
  <c r="BI108" i="7"/>
  <c r="BH108" i="7"/>
  <c r="BG108" i="7"/>
  <c r="BF108" i="7"/>
  <c r="T108" i="7"/>
  <c r="R108" i="7"/>
  <c r="P108" i="7"/>
  <c r="BK108" i="7"/>
  <c r="J108" i="7"/>
  <c r="BE108" i="7" s="1"/>
  <c r="BI107" i="7"/>
  <c r="BH107" i="7"/>
  <c r="BG107" i="7"/>
  <c r="BF107" i="7"/>
  <c r="T107" i="7"/>
  <c r="R107" i="7"/>
  <c r="P107" i="7"/>
  <c r="BK107" i="7"/>
  <c r="J107" i="7"/>
  <c r="BE107" i="7" s="1"/>
  <c r="BI106" i="7"/>
  <c r="BH106" i="7"/>
  <c r="BG106" i="7"/>
  <c r="BF106" i="7"/>
  <c r="T106" i="7"/>
  <c r="R106" i="7"/>
  <c r="P106" i="7"/>
  <c r="BK106" i="7"/>
  <c r="J106" i="7"/>
  <c r="BE106" i="7" s="1"/>
  <c r="BI105" i="7"/>
  <c r="BH105" i="7"/>
  <c r="BG105" i="7"/>
  <c r="BF105" i="7"/>
  <c r="T105" i="7"/>
  <c r="R105" i="7"/>
  <c r="P105" i="7"/>
  <c r="BK105" i="7"/>
  <c r="J105" i="7"/>
  <c r="BE105" i="7" s="1"/>
  <c r="BI104" i="7"/>
  <c r="BH104" i="7"/>
  <c r="BG104" i="7"/>
  <c r="BF104" i="7"/>
  <c r="T104" i="7"/>
  <c r="R104" i="7"/>
  <c r="P104" i="7"/>
  <c r="BK104" i="7"/>
  <c r="J104" i="7"/>
  <c r="BE104" i="7" s="1"/>
  <c r="BI103" i="7"/>
  <c r="BH103" i="7"/>
  <c r="BG103" i="7"/>
  <c r="BF103" i="7"/>
  <c r="T103" i="7"/>
  <c r="R103" i="7"/>
  <c r="P103" i="7"/>
  <c r="BK103" i="7"/>
  <c r="J103" i="7"/>
  <c r="BE103" i="7" s="1"/>
  <c r="BI102" i="7"/>
  <c r="BH102" i="7"/>
  <c r="BG102" i="7"/>
  <c r="BF102" i="7"/>
  <c r="T102" i="7"/>
  <c r="R102" i="7"/>
  <c r="R101" i="7" s="1"/>
  <c r="P102" i="7"/>
  <c r="BK102" i="7"/>
  <c r="BK101" i="7" s="1"/>
  <c r="J101" i="7" s="1"/>
  <c r="J59" i="7" s="1"/>
  <c r="J102" i="7"/>
  <c r="BE102" i="7"/>
  <c r="BI100" i="7"/>
  <c r="BH100" i="7"/>
  <c r="BG100" i="7"/>
  <c r="BF100" i="7"/>
  <c r="T100" i="7"/>
  <c r="R100" i="7"/>
  <c r="P100" i="7"/>
  <c r="BK100" i="7"/>
  <c r="J100" i="7"/>
  <c r="BE100" i="7" s="1"/>
  <c r="BI99" i="7"/>
  <c r="BH99" i="7"/>
  <c r="BG99" i="7"/>
  <c r="BF99" i="7"/>
  <c r="T99" i="7"/>
  <c r="R99" i="7"/>
  <c r="P99" i="7"/>
  <c r="BK99" i="7"/>
  <c r="J99" i="7"/>
  <c r="BE99" i="7" s="1"/>
  <c r="BI98" i="7"/>
  <c r="BH98" i="7"/>
  <c r="BG98" i="7"/>
  <c r="BF98" i="7"/>
  <c r="T98" i="7"/>
  <c r="R98" i="7"/>
  <c r="P98" i="7"/>
  <c r="BK98" i="7"/>
  <c r="J98" i="7"/>
  <c r="BE98" i="7" s="1"/>
  <c r="BI97" i="7"/>
  <c r="BH97" i="7"/>
  <c r="BG97" i="7"/>
  <c r="BF97" i="7"/>
  <c r="T97" i="7"/>
  <c r="R97" i="7"/>
  <c r="P97" i="7"/>
  <c r="BK97" i="7"/>
  <c r="J97" i="7"/>
  <c r="BE97" i="7" s="1"/>
  <c r="BI96" i="7"/>
  <c r="BH96" i="7"/>
  <c r="BG96" i="7"/>
  <c r="BF96" i="7"/>
  <c r="T96" i="7"/>
  <c r="T95" i="7" s="1"/>
  <c r="R96" i="7"/>
  <c r="R95" i="7" s="1"/>
  <c r="P96" i="7"/>
  <c r="P95" i="7" s="1"/>
  <c r="BK96" i="7"/>
  <c r="BK95" i="7" s="1"/>
  <c r="J95" i="7"/>
  <c r="J58" i="7" s="1"/>
  <c r="J96" i="7"/>
  <c r="BE96" i="7"/>
  <c r="BI94" i="7"/>
  <c r="BH94" i="7"/>
  <c r="BG94" i="7"/>
  <c r="BF94" i="7"/>
  <c r="T94" i="7"/>
  <c r="R94" i="7"/>
  <c r="P94" i="7"/>
  <c r="BK94" i="7"/>
  <c r="J94" i="7"/>
  <c r="BE94" i="7" s="1"/>
  <c r="BI93" i="7"/>
  <c r="BH93" i="7"/>
  <c r="BG93" i="7"/>
  <c r="BF93" i="7"/>
  <c r="T93" i="7"/>
  <c r="R93" i="7"/>
  <c r="P93" i="7"/>
  <c r="BK93" i="7"/>
  <c r="J93" i="7"/>
  <c r="BE93" i="7" s="1"/>
  <c r="BI92" i="7"/>
  <c r="BH92" i="7"/>
  <c r="BG92" i="7"/>
  <c r="BF92" i="7"/>
  <c r="T92" i="7"/>
  <c r="R92" i="7"/>
  <c r="P92" i="7"/>
  <c r="BK92" i="7"/>
  <c r="J92" i="7"/>
  <c r="BE92" i="7" s="1"/>
  <c r="BI91" i="7"/>
  <c r="BH91" i="7"/>
  <c r="BG91" i="7"/>
  <c r="BF91" i="7"/>
  <c r="T91" i="7"/>
  <c r="R91" i="7"/>
  <c r="P91" i="7"/>
  <c r="BK91" i="7"/>
  <c r="J91" i="7"/>
  <c r="BE91" i="7" s="1"/>
  <c r="BI90" i="7"/>
  <c r="BH90" i="7"/>
  <c r="BG90" i="7"/>
  <c r="BF90" i="7"/>
  <c r="T90" i="7"/>
  <c r="R90" i="7"/>
  <c r="P90" i="7"/>
  <c r="BK90" i="7"/>
  <c r="J90" i="7"/>
  <c r="BE90" i="7" s="1"/>
  <c r="BI89" i="7"/>
  <c r="BH89" i="7"/>
  <c r="BG89" i="7"/>
  <c r="BF89" i="7"/>
  <c r="T89" i="7"/>
  <c r="R89" i="7"/>
  <c r="P89" i="7"/>
  <c r="BK89" i="7"/>
  <c r="J89" i="7"/>
  <c r="BE89" i="7" s="1"/>
  <c r="BI88" i="7"/>
  <c r="BH88" i="7"/>
  <c r="BG88" i="7"/>
  <c r="BF88" i="7"/>
  <c r="T88" i="7"/>
  <c r="R88" i="7"/>
  <c r="P88" i="7"/>
  <c r="BK88" i="7"/>
  <c r="J88" i="7"/>
  <c r="BE88" i="7" s="1"/>
  <c r="BI87" i="7"/>
  <c r="BH87" i="7"/>
  <c r="BG87" i="7"/>
  <c r="BF87" i="7"/>
  <c r="T87" i="7"/>
  <c r="R87" i="7"/>
  <c r="P87" i="7"/>
  <c r="BK87" i="7"/>
  <c r="J87" i="7"/>
  <c r="BE87" i="7" s="1"/>
  <c r="BI86" i="7"/>
  <c r="BH86" i="7"/>
  <c r="BG86" i="7"/>
  <c r="BF86" i="7"/>
  <c r="T86" i="7"/>
  <c r="R86" i="7"/>
  <c r="P86" i="7"/>
  <c r="BK86" i="7"/>
  <c r="J86" i="7"/>
  <c r="BE86" i="7" s="1"/>
  <c r="BI85" i="7"/>
  <c r="BH85" i="7"/>
  <c r="BG85" i="7"/>
  <c r="BF85" i="7"/>
  <c r="T85" i="7"/>
  <c r="R85" i="7"/>
  <c r="P85" i="7"/>
  <c r="BK85" i="7"/>
  <c r="J85" i="7"/>
  <c r="BE85" i="7" s="1"/>
  <c r="BI84" i="7"/>
  <c r="BH84" i="7"/>
  <c r="BG84" i="7"/>
  <c r="BF84" i="7"/>
  <c r="T84" i="7"/>
  <c r="R84" i="7"/>
  <c r="P84" i="7"/>
  <c r="BK84" i="7"/>
  <c r="J84" i="7"/>
  <c r="BE84" i="7" s="1"/>
  <c r="BI83" i="7"/>
  <c r="F34" i="7" s="1"/>
  <c r="BD57" i="1" s="1"/>
  <c r="BH83" i="7"/>
  <c r="F33" i="7"/>
  <c r="BC57" i="1" s="1"/>
  <c r="BG83" i="7"/>
  <c r="BF83" i="7"/>
  <c r="J31" i="7"/>
  <c r="AW57" i="1" s="1"/>
  <c r="F31" i="7"/>
  <c r="BA57" i="1" s="1"/>
  <c r="T83" i="7"/>
  <c r="T82" i="7"/>
  <c r="R83" i="7"/>
  <c r="R82" i="7" s="1"/>
  <c r="R81" i="7"/>
  <c r="P83" i="7"/>
  <c r="P82" i="7"/>
  <c r="BK83" i="7"/>
  <c r="BK82" i="7"/>
  <c r="J82" i="7" s="1"/>
  <c r="J57" i="7" s="1"/>
  <c r="BK81" i="7"/>
  <c r="J81" i="7" s="1"/>
  <c r="J27" i="7" s="1"/>
  <c r="AG57" i="1"/>
  <c r="J83" i="7"/>
  <c r="BE83" i="7"/>
  <c r="F75" i="7"/>
  <c r="E73" i="7"/>
  <c r="F49" i="7"/>
  <c r="E47" i="7"/>
  <c r="J21" i="7"/>
  <c r="E21" i="7"/>
  <c r="J77" i="7" s="1"/>
  <c r="J51" i="7"/>
  <c r="J20" i="7"/>
  <c r="J18" i="7"/>
  <c r="E18" i="7"/>
  <c r="F78" i="7"/>
  <c r="F52" i="7"/>
  <c r="J17" i="7"/>
  <c r="J15" i="7"/>
  <c r="E15" i="7"/>
  <c r="F77" i="7" s="1"/>
  <c r="J14" i="7"/>
  <c r="J12" i="7"/>
  <c r="J75" i="7" s="1"/>
  <c r="J49" i="7"/>
  <c r="E7" i="7"/>
  <c r="E71" i="7"/>
  <c r="E45" i="7"/>
  <c r="AY56" i="1"/>
  <c r="AX56" i="1"/>
  <c r="BI175" i="6"/>
  <c r="BH175" i="6"/>
  <c r="BG175" i="6"/>
  <c r="BF175" i="6"/>
  <c r="T175" i="6"/>
  <c r="R175" i="6"/>
  <c r="P175" i="6"/>
  <c r="BK175" i="6"/>
  <c r="J175" i="6"/>
  <c r="BE175" i="6" s="1"/>
  <c r="BI174" i="6"/>
  <c r="BH174" i="6"/>
  <c r="BG174" i="6"/>
  <c r="BF174" i="6"/>
  <c r="T174" i="6"/>
  <c r="R174" i="6"/>
  <c r="P174" i="6"/>
  <c r="BK174" i="6"/>
  <c r="J174" i="6"/>
  <c r="BE174" i="6" s="1"/>
  <c r="BI173" i="6"/>
  <c r="BH173" i="6"/>
  <c r="BG173" i="6"/>
  <c r="BF173" i="6"/>
  <c r="T173" i="6"/>
  <c r="R173" i="6"/>
  <c r="P173" i="6"/>
  <c r="BK173" i="6"/>
  <c r="J173" i="6"/>
  <c r="BE173" i="6" s="1"/>
  <c r="BI172" i="6"/>
  <c r="BH172" i="6"/>
  <c r="BG172" i="6"/>
  <c r="BF172" i="6"/>
  <c r="T172" i="6"/>
  <c r="R172" i="6"/>
  <c r="P172" i="6"/>
  <c r="BK172" i="6"/>
  <c r="J172" i="6"/>
  <c r="BE172" i="6" s="1"/>
  <c r="BI171" i="6"/>
  <c r="BH171" i="6"/>
  <c r="BG171" i="6"/>
  <c r="BF171" i="6"/>
  <c r="T171" i="6"/>
  <c r="R171" i="6"/>
  <c r="P171" i="6"/>
  <c r="BK171" i="6"/>
  <c r="J171" i="6"/>
  <c r="BE171" i="6" s="1"/>
  <c r="BI170" i="6"/>
  <c r="BH170" i="6"/>
  <c r="BG170" i="6"/>
  <c r="BF170" i="6"/>
  <c r="T170" i="6"/>
  <c r="R170" i="6"/>
  <c r="P170" i="6"/>
  <c r="BK170" i="6"/>
  <c r="J170" i="6"/>
  <c r="BE170" i="6" s="1"/>
  <c r="BI169" i="6"/>
  <c r="BH169" i="6"/>
  <c r="BG169" i="6"/>
  <c r="BF169" i="6"/>
  <c r="T169" i="6"/>
  <c r="R169" i="6"/>
  <c r="P169" i="6"/>
  <c r="BK169" i="6"/>
  <c r="J169" i="6"/>
  <c r="BE169" i="6" s="1"/>
  <c r="BI168" i="6"/>
  <c r="BH168" i="6"/>
  <c r="BG168" i="6"/>
  <c r="BF168" i="6"/>
  <c r="T168" i="6"/>
  <c r="R168" i="6"/>
  <c r="P168" i="6"/>
  <c r="BK168" i="6"/>
  <c r="J168" i="6"/>
  <c r="BE168" i="6" s="1"/>
  <c r="BI167" i="6"/>
  <c r="BH167" i="6"/>
  <c r="BG167" i="6"/>
  <c r="BF167" i="6"/>
  <c r="T167" i="6"/>
  <c r="R167" i="6"/>
  <c r="P167" i="6"/>
  <c r="BK167" i="6"/>
  <c r="J167" i="6"/>
  <c r="BE167" i="6" s="1"/>
  <c r="BI166" i="6"/>
  <c r="BH166" i="6"/>
  <c r="BG166" i="6"/>
  <c r="BF166" i="6"/>
  <c r="T166" i="6"/>
  <c r="R166" i="6"/>
  <c r="P166" i="6"/>
  <c r="BK166" i="6"/>
  <c r="J166" i="6"/>
  <c r="BE166" i="6" s="1"/>
  <c r="BI165" i="6"/>
  <c r="BH165" i="6"/>
  <c r="BG165" i="6"/>
  <c r="BF165" i="6"/>
  <c r="T165" i="6"/>
  <c r="R165" i="6"/>
  <c r="P165" i="6"/>
  <c r="BK165" i="6"/>
  <c r="J165" i="6"/>
  <c r="BE165" i="6" s="1"/>
  <c r="BI164" i="6"/>
  <c r="BH164" i="6"/>
  <c r="BG164" i="6"/>
  <c r="BF164" i="6"/>
  <c r="T164" i="6"/>
  <c r="R164" i="6"/>
  <c r="P164" i="6"/>
  <c r="BK164" i="6"/>
  <c r="J164" i="6"/>
  <c r="BE164" i="6" s="1"/>
  <c r="BI163" i="6"/>
  <c r="BH163" i="6"/>
  <c r="BG163" i="6"/>
  <c r="BF163" i="6"/>
  <c r="T163" i="6"/>
  <c r="R163" i="6"/>
  <c r="P163" i="6"/>
  <c r="BK163" i="6"/>
  <c r="J163" i="6"/>
  <c r="BE163" i="6" s="1"/>
  <c r="BI162" i="6"/>
  <c r="BH162" i="6"/>
  <c r="BG162" i="6"/>
  <c r="BF162" i="6"/>
  <c r="T162" i="6"/>
  <c r="R162" i="6"/>
  <c r="P162" i="6"/>
  <c r="BK162" i="6"/>
  <c r="J162" i="6"/>
  <c r="BE162" i="6" s="1"/>
  <c r="BI161" i="6"/>
  <c r="BH161" i="6"/>
  <c r="BG161" i="6"/>
  <c r="BF161" i="6"/>
  <c r="T161" i="6"/>
  <c r="R161" i="6"/>
  <c r="P161" i="6"/>
  <c r="BK161" i="6"/>
  <c r="J161" i="6"/>
  <c r="BE161" i="6" s="1"/>
  <c r="BI160" i="6"/>
  <c r="BH160" i="6"/>
  <c r="BG160" i="6"/>
  <c r="BF160" i="6"/>
  <c r="T160" i="6"/>
  <c r="R160" i="6"/>
  <c r="P160" i="6"/>
  <c r="BK160" i="6"/>
  <c r="J160" i="6"/>
  <c r="BE160" i="6" s="1"/>
  <c r="BI159" i="6"/>
  <c r="BH159" i="6"/>
  <c r="BG159" i="6"/>
  <c r="BF159" i="6"/>
  <c r="T159" i="6"/>
  <c r="R159" i="6"/>
  <c r="P159" i="6"/>
  <c r="BK159" i="6"/>
  <c r="J159" i="6"/>
  <c r="BE159" i="6" s="1"/>
  <c r="BI158" i="6"/>
  <c r="BH158" i="6"/>
  <c r="BG158" i="6"/>
  <c r="BF158" i="6"/>
  <c r="T158" i="6"/>
  <c r="R158" i="6"/>
  <c r="P158" i="6"/>
  <c r="BK158" i="6"/>
  <c r="J158" i="6"/>
  <c r="BE158" i="6" s="1"/>
  <c r="BI157" i="6"/>
  <c r="BH157" i="6"/>
  <c r="BG157" i="6"/>
  <c r="BF157" i="6"/>
  <c r="T157" i="6"/>
  <c r="T156" i="6" s="1"/>
  <c r="R157" i="6"/>
  <c r="R156" i="6" s="1"/>
  <c r="P157" i="6"/>
  <c r="P156" i="6" s="1"/>
  <c r="BK157" i="6"/>
  <c r="BK156" i="6" s="1"/>
  <c r="J156" i="6"/>
  <c r="J61" i="6" s="1"/>
  <c r="J157" i="6"/>
  <c r="BE157" i="6"/>
  <c r="BI155" i="6"/>
  <c r="BH155" i="6"/>
  <c r="BG155" i="6"/>
  <c r="BF155" i="6"/>
  <c r="T155" i="6"/>
  <c r="R155" i="6"/>
  <c r="P155" i="6"/>
  <c r="BK155" i="6"/>
  <c r="J155" i="6"/>
  <c r="BE155" i="6" s="1"/>
  <c r="BI154" i="6"/>
  <c r="BH154" i="6"/>
  <c r="BG154" i="6"/>
  <c r="BF154" i="6"/>
  <c r="T154" i="6"/>
  <c r="R154" i="6"/>
  <c r="P154" i="6"/>
  <c r="BK154" i="6"/>
  <c r="J154" i="6"/>
  <c r="BE154" i="6" s="1"/>
  <c r="BI153" i="6"/>
  <c r="BH153" i="6"/>
  <c r="BG153" i="6"/>
  <c r="BF153" i="6"/>
  <c r="T153" i="6"/>
  <c r="R153" i="6"/>
  <c r="P153" i="6"/>
  <c r="BK153" i="6"/>
  <c r="J153" i="6"/>
  <c r="BE153" i="6" s="1"/>
  <c r="BI152" i="6"/>
  <c r="BH152" i="6"/>
  <c r="BG152" i="6"/>
  <c r="BF152" i="6"/>
  <c r="T152" i="6"/>
  <c r="R152" i="6"/>
  <c r="P152" i="6"/>
  <c r="BK152" i="6"/>
  <c r="J152" i="6"/>
  <c r="BE152" i="6" s="1"/>
  <c r="BI151" i="6"/>
  <c r="BH151" i="6"/>
  <c r="BG151" i="6"/>
  <c r="BF151" i="6"/>
  <c r="T151" i="6"/>
  <c r="R151" i="6"/>
  <c r="P151" i="6"/>
  <c r="BK151" i="6"/>
  <c r="J151" i="6"/>
  <c r="BE151" i="6" s="1"/>
  <c r="BI150" i="6"/>
  <c r="BH150" i="6"/>
  <c r="BG150" i="6"/>
  <c r="BF150" i="6"/>
  <c r="T150" i="6"/>
  <c r="R150" i="6"/>
  <c r="P150" i="6"/>
  <c r="BK150" i="6"/>
  <c r="J150" i="6"/>
  <c r="BE150" i="6" s="1"/>
  <c r="BI149" i="6"/>
  <c r="BH149" i="6"/>
  <c r="BG149" i="6"/>
  <c r="BF149" i="6"/>
  <c r="T149" i="6"/>
  <c r="R149" i="6"/>
  <c r="P149" i="6"/>
  <c r="BK149" i="6"/>
  <c r="J149" i="6"/>
  <c r="BE149" i="6" s="1"/>
  <c r="BI148" i="6"/>
  <c r="BH148" i="6"/>
  <c r="BG148" i="6"/>
  <c r="BF148" i="6"/>
  <c r="T148" i="6"/>
  <c r="R148" i="6"/>
  <c r="P148" i="6"/>
  <c r="BK148" i="6"/>
  <c r="J148" i="6"/>
  <c r="BE148" i="6" s="1"/>
  <c r="BI147" i="6"/>
  <c r="BH147" i="6"/>
  <c r="BG147" i="6"/>
  <c r="BF147" i="6"/>
  <c r="T147" i="6"/>
  <c r="R147" i="6"/>
  <c r="P147" i="6"/>
  <c r="BK147" i="6"/>
  <c r="J147" i="6"/>
  <c r="BE147" i="6" s="1"/>
  <c r="BI146" i="6"/>
  <c r="BH146" i="6"/>
  <c r="BG146" i="6"/>
  <c r="BF146" i="6"/>
  <c r="T146" i="6"/>
  <c r="R146" i="6"/>
  <c r="P146" i="6"/>
  <c r="BK146" i="6"/>
  <c r="J146" i="6"/>
  <c r="BE146" i="6" s="1"/>
  <c r="BI145" i="6"/>
  <c r="BH145" i="6"/>
  <c r="BG145" i="6"/>
  <c r="BF145" i="6"/>
  <c r="T145" i="6"/>
  <c r="R145" i="6"/>
  <c r="P145" i="6"/>
  <c r="BK145" i="6"/>
  <c r="J145" i="6"/>
  <c r="BE145" i="6" s="1"/>
  <c r="BI144" i="6"/>
  <c r="BH144" i="6"/>
  <c r="BG144" i="6"/>
  <c r="BF144" i="6"/>
  <c r="T144" i="6"/>
  <c r="R144" i="6"/>
  <c r="P144" i="6"/>
  <c r="BK144" i="6"/>
  <c r="J144" i="6"/>
  <c r="BE144" i="6" s="1"/>
  <c r="BI143" i="6"/>
  <c r="BH143" i="6"/>
  <c r="BG143" i="6"/>
  <c r="BF143" i="6"/>
  <c r="T143" i="6"/>
  <c r="R143" i="6"/>
  <c r="P143" i="6"/>
  <c r="BK143" i="6"/>
  <c r="J143" i="6"/>
  <c r="BE143" i="6" s="1"/>
  <c r="BI142" i="6"/>
  <c r="BH142" i="6"/>
  <c r="BG142" i="6"/>
  <c r="BF142" i="6"/>
  <c r="T142" i="6"/>
  <c r="R142" i="6"/>
  <c r="P142" i="6"/>
  <c r="BK142" i="6"/>
  <c r="J142" i="6"/>
  <c r="BE142" i="6" s="1"/>
  <c r="BI141" i="6"/>
  <c r="BH141" i="6"/>
  <c r="BG141" i="6"/>
  <c r="BF141" i="6"/>
  <c r="T141" i="6"/>
  <c r="R141" i="6"/>
  <c r="P141" i="6"/>
  <c r="BK141" i="6"/>
  <c r="J141" i="6"/>
  <c r="BE141" i="6" s="1"/>
  <c r="BI140" i="6"/>
  <c r="BH140" i="6"/>
  <c r="BG140" i="6"/>
  <c r="BF140" i="6"/>
  <c r="T140" i="6"/>
  <c r="R140" i="6"/>
  <c r="P140" i="6"/>
  <c r="BK140" i="6"/>
  <c r="J140" i="6"/>
  <c r="BE140" i="6" s="1"/>
  <c r="BI139" i="6"/>
  <c r="BH139" i="6"/>
  <c r="BG139" i="6"/>
  <c r="BF139" i="6"/>
  <c r="T139" i="6"/>
  <c r="R139" i="6"/>
  <c r="P139" i="6"/>
  <c r="BK139" i="6"/>
  <c r="J139" i="6"/>
  <c r="BE139" i="6" s="1"/>
  <c r="BI138" i="6"/>
  <c r="BH138" i="6"/>
  <c r="BG138" i="6"/>
  <c r="BF138" i="6"/>
  <c r="T138" i="6"/>
  <c r="R138" i="6"/>
  <c r="P138" i="6"/>
  <c r="BK138" i="6"/>
  <c r="J138" i="6"/>
  <c r="BE138" i="6" s="1"/>
  <c r="BI137" i="6"/>
  <c r="BH137" i="6"/>
  <c r="BG137" i="6"/>
  <c r="BF137" i="6"/>
  <c r="T137" i="6"/>
  <c r="R137" i="6"/>
  <c r="P137" i="6"/>
  <c r="BK137" i="6"/>
  <c r="J137" i="6"/>
  <c r="BE137" i="6" s="1"/>
  <c r="BI136" i="6"/>
  <c r="BH136" i="6"/>
  <c r="BG136" i="6"/>
  <c r="BF136" i="6"/>
  <c r="T136" i="6"/>
  <c r="R136" i="6"/>
  <c r="P136" i="6"/>
  <c r="BK136" i="6"/>
  <c r="J136" i="6"/>
  <c r="BE136" i="6" s="1"/>
  <c r="BI135" i="6"/>
  <c r="BH135" i="6"/>
  <c r="BG135" i="6"/>
  <c r="BF135" i="6"/>
  <c r="T135" i="6"/>
  <c r="R135" i="6"/>
  <c r="P135" i="6"/>
  <c r="BK135" i="6"/>
  <c r="J135" i="6"/>
  <c r="BE135" i="6" s="1"/>
  <c r="BI134" i="6"/>
  <c r="BH134" i="6"/>
  <c r="BG134" i="6"/>
  <c r="BF134" i="6"/>
  <c r="T134" i="6"/>
  <c r="R134" i="6"/>
  <c r="P134" i="6"/>
  <c r="BK134" i="6"/>
  <c r="J134" i="6"/>
  <c r="BE134" i="6" s="1"/>
  <c r="BI133" i="6"/>
  <c r="BH133" i="6"/>
  <c r="BG133" i="6"/>
  <c r="BF133" i="6"/>
  <c r="T133" i="6"/>
  <c r="R133" i="6"/>
  <c r="P133" i="6"/>
  <c r="BK133" i="6"/>
  <c r="J133" i="6"/>
  <c r="BE133" i="6" s="1"/>
  <c r="BI132" i="6"/>
  <c r="BH132" i="6"/>
  <c r="BG132" i="6"/>
  <c r="BF132" i="6"/>
  <c r="T132" i="6"/>
  <c r="R132" i="6"/>
  <c r="P132" i="6"/>
  <c r="BK132" i="6"/>
  <c r="J132" i="6"/>
  <c r="BE132" i="6" s="1"/>
  <c r="BI131" i="6"/>
  <c r="BH131" i="6"/>
  <c r="BG131" i="6"/>
  <c r="BF131" i="6"/>
  <c r="T131" i="6"/>
  <c r="R131" i="6"/>
  <c r="P131" i="6"/>
  <c r="BK131" i="6"/>
  <c r="J131" i="6"/>
  <c r="BE131" i="6" s="1"/>
  <c r="BI130" i="6"/>
  <c r="BH130" i="6"/>
  <c r="BG130" i="6"/>
  <c r="BF130" i="6"/>
  <c r="T130" i="6"/>
  <c r="R130" i="6"/>
  <c r="P130" i="6"/>
  <c r="BK130" i="6"/>
  <c r="J130" i="6"/>
  <c r="BE130" i="6" s="1"/>
  <c r="BI129" i="6"/>
  <c r="BH129" i="6"/>
  <c r="BG129" i="6"/>
  <c r="BF129" i="6"/>
  <c r="T129" i="6"/>
  <c r="R129" i="6"/>
  <c r="P129" i="6"/>
  <c r="BK129" i="6"/>
  <c r="J129" i="6"/>
  <c r="BE129" i="6" s="1"/>
  <c r="BI128" i="6"/>
  <c r="BH128" i="6"/>
  <c r="BG128" i="6"/>
  <c r="BF128" i="6"/>
  <c r="T128" i="6"/>
  <c r="R128" i="6"/>
  <c r="P128" i="6"/>
  <c r="BK128" i="6"/>
  <c r="J128" i="6"/>
  <c r="BE128" i="6" s="1"/>
  <c r="BI127" i="6"/>
  <c r="BH127" i="6"/>
  <c r="BG127" i="6"/>
  <c r="BF127" i="6"/>
  <c r="T127" i="6"/>
  <c r="R127" i="6"/>
  <c r="P127" i="6"/>
  <c r="BK127" i="6"/>
  <c r="J127" i="6"/>
  <c r="BE127" i="6" s="1"/>
  <c r="BI126" i="6"/>
  <c r="BH126" i="6"/>
  <c r="BG126" i="6"/>
  <c r="BF126" i="6"/>
  <c r="T126" i="6"/>
  <c r="R126" i="6"/>
  <c r="P126" i="6"/>
  <c r="BK126" i="6"/>
  <c r="J126" i="6"/>
  <c r="BE126" i="6" s="1"/>
  <c r="BI125" i="6"/>
  <c r="BH125" i="6"/>
  <c r="BG125" i="6"/>
  <c r="BF125" i="6"/>
  <c r="T125" i="6"/>
  <c r="R125" i="6"/>
  <c r="P125" i="6"/>
  <c r="BK125" i="6"/>
  <c r="J125" i="6"/>
  <c r="BE125" i="6" s="1"/>
  <c r="BI124" i="6"/>
  <c r="BH124" i="6"/>
  <c r="BG124" i="6"/>
  <c r="BF124" i="6"/>
  <c r="T124" i="6"/>
  <c r="R124" i="6"/>
  <c r="P124" i="6"/>
  <c r="BK124" i="6"/>
  <c r="J124" i="6"/>
  <c r="BE124" i="6" s="1"/>
  <c r="BI123" i="6"/>
  <c r="BH123" i="6"/>
  <c r="BG123" i="6"/>
  <c r="BF123" i="6"/>
  <c r="T123" i="6"/>
  <c r="R123" i="6"/>
  <c r="P123" i="6"/>
  <c r="BK123" i="6"/>
  <c r="J123" i="6"/>
  <c r="BE123" i="6" s="1"/>
  <c r="BI122" i="6"/>
  <c r="BH122" i="6"/>
  <c r="BG122" i="6"/>
  <c r="BF122" i="6"/>
  <c r="T122" i="6"/>
  <c r="R122" i="6"/>
  <c r="P122" i="6"/>
  <c r="BK122" i="6"/>
  <c r="J122" i="6"/>
  <c r="BE122" i="6" s="1"/>
  <c r="BI121" i="6"/>
  <c r="BH121" i="6"/>
  <c r="BG121" i="6"/>
  <c r="BF121" i="6"/>
  <c r="T121" i="6"/>
  <c r="R121" i="6"/>
  <c r="P121" i="6"/>
  <c r="BK121" i="6"/>
  <c r="J121" i="6"/>
  <c r="BE121" i="6" s="1"/>
  <c r="BI120" i="6"/>
  <c r="BH120" i="6"/>
  <c r="BG120" i="6"/>
  <c r="BF120" i="6"/>
  <c r="T120" i="6"/>
  <c r="R120" i="6"/>
  <c r="P120" i="6"/>
  <c r="BK120" i="6"/>
  <c r="J120" i="6"/>
  <c r="BE120" i="6" s="1"/>
  <c r="BI119" i="6"/>
  <c r="BH119" i="6"/>
  <c r="BG119" i="6"/>
  <c r="BF119" i="6"/>
  <c r="T119" i="6"/>
  <c r="R119" i="6"/>
  <c r="P119" i="6"/>
  <c r="BK119" i="6"/>
  <c r="J119" i="6"/>
  <c r="BE119" i="6" s="1"/>
  <c r="BI118" i="6"/>
  <c r="BH118" i="6"/>
  <c r="BG118" i="6"/>
  <c r="BF118" i="6"/>
  <c r="T118" i="6"/>
  <c r="R118" i="6"/>
  <c r="P118" i="6"/>
  <c r="BK118" i="6"/>
  <c r="J118" i="6"/>
  <c r="BE118" i="6" s="1"/>
  <c r="BI117" i="6"/>
  <c r="BH117" i="6"/>
  <c r="BG117" i="6"/>
  <c r="BF117" i="6"/>
  <c r="T117" i="6"/>
  <c r="R117" i="6"/>
  <c r="P117" i="6"/>
  <c r="BK117" i="6"/>
  <c r="J117" i="6"/>
  <c r="BE117" i="6" s="1"/>
  <c r="BI116" i="6"/>
  <c r="BH116" i="6"/>
  <c r="BG116" i="6"/>
  <c r="BF116" i="6"/>
  <c r="T116" i="6"/>
  <c r="R116" i="6"/>
  <c r="P116" i="6"/>
  <c r="BK116" i="6"/>
  <c r="J116" i="6"/>
  <c r="BE116" i="6" s="1"/>
  <c r="BI115" i="6"/>
  <c r="BH115" i="6"/>
  <c r="BG115" i="6"/>
  <c r="BF115" i="6"/>
  <c r="T115" i="6"/>
  <c r="R115" i="6"/>
  <c r="P115" i="6"/>
  <c r="BK115" i="6"/>
  <c r="J115" i="6"/>
  <c r="BE115" i="6" s="1"/>
  <c r="BI114" i="6"/>
  <c r="BH114" i="6"/>
  <c r="BG114" i="6"/>
  <c r="BF114" i="6"/>
  <c r="T114" i="6"/>
  <c r="R114" i="6"/>
  <c r="P114" i="6"/>
  <c r="BK114" i="6"/>
  <c r="J114" i="6"/>
  <c r="BE114" i="6" s="1"/>
  <c r="BI113" i="6"/>
  <c r="BH113" i="6"/>
  <c r="BG113" i="6"/>
  <c r="BF113" i="6"/>
  <c r="T113" i="6"/>
  <c r="R113" i="6"/>
  <c r="P113" i="6"/>
  <c r="BK113" i="6"/>
  <c r="J113" i="6"/>
  <c r="BE113" i="6" s="1"/>
  <c r="BI112" i="6"/>
  <c r="BH112" i="6"/>
  <c r="BG112" i="6"/>
  <c r="BF112" i="6"/>
  <c r="T112" i="6"/>
  <c r="R112" i="6"/>
  <c r="P112" i="6"/>
  <c r="BK112" i="6"/>
  <c r="J112" i="6"/>
  <c r="BE112" i="6" s="1"/>
  <c r="BI111" i="6"/>
  <c r="BH111" i="6"/>
  <c r="BG111" i="6"/>
  <c r="BF111" i="6"/>
  <c r="T111" i="6"/>
  <c r="R111" i="6"/>
  <c r="P111" i="6"/>
  <c r="BK111" i="6"/>
  <c r="J111" i="6"/>
  <c r="BE111" i="6" s="1"/>
  <c r="BI110" i="6"/>
  <c r="BH110" i="6"/>
  <c r="BG110" i="6"/>
  <c r="BF110" i="6"/>
  <c r="T110" i="6"/>
  <c r="R110" i="6"/>
  <c r="P110" i="6"/>
  <c r="BK110" i="6"/>
  <c r="J110" i="6"/>
  <c r="BE110" i="6" s="1"/>
  <c r="BI109" i="6"/>
  <c r="BH109" i="6"/>
  <c r="BG109" i="6"/>
  <c r="BF109" i="6"/>
  <c r="T109" i="6"/>
  <c r="R109" i="6"/>
  <c r="P109" i="6"/>
  <c r="BK109" i="6"/>
  <c r="J109" i="6"/>
  <c r="BE109" i="6" s="1"/>
  <c r="BI108" i="6"/>
  <c r="BH108" i="6"/>
  <c r="BG108" i="6"/>
  <c r="BF108" i="6"/>
  <c r="T108" i="6"/>
  <c r="R108" i="6"/>
  <c r="P108" i="6"/>
  <c r="BK108" i="6"/>
  <c r="J108" i="6"/>
  <c r="BE108" i="6" s="1"/>
  <c r="BI107" i="6"/>
  <c r="BH107" i="6"/>
  <c r="BG107" i="6"/>
  <c r="BF107" i="6"/>
  <c r="T107" i="6"/>
  <c r="R107" i="6"/>
  <c r="P107" i="6"/>
  <c r="BK107" i="6"/>
  <c r="J107" i="6"/>
  <c r="BE107" i="6" s="1"/>
  <c r="BI106" i="6"/>
  <c r="BH106" i="6"/>
  <c r="BG106" i="6"/>
  <c r="BF106" i="6"/>
  <c r="T106" i="6"/>
  <c r="R106" i="6"/>
  <c r="P106" i="6"/>
  <c r="BK106" i="6"/>
  <c r="J106" i="6"/>
  <c r="BE106" i="6" s="1"/>
  <c r="BI105" i="6"/>
  <c r="BH105" i="6"/>
  <c r="BG105" i="6"/>
  <c r="BF105" i="6"/>
  <c r="T105" i="6"/>
  <c r="R105" i="6"/>
  <c r="P105" i="6"/>
  <c r="BK105" i="6"/>
  <c r="J105" i="6"/>
  <c r="BE105" i="6" s="1"/>
  <c r="BI104" i="6"/>
  <c r="BH104" i="6"/>
  <c r="BG104" i="6"/>
  <c r="BF104" i="6"/>
  <c r="T104" i="6"/>
  <c r="R104" i="6"/>
  <c r="P104" i="6"/>
  <c r="BK104" i="6"/>
  <c r="J104" i="6"/>
  <c r="BE104" i="6" s="1"/>
  <c r="BI103" i="6"/>
  <c r="BH103" i="6"/>
  <c r="BG103" i="6"/>
  <c r="BF103" i="6"/>
  <c r="T103" i="6"/>
  <c r="R103" i="6"/>
  <c r="P103" i="6"/>
  <c r="BK103" i="6"/>
  <c r="J103" i="6"/>
  <c r="BE103" i="6" s="1"/>
  <c r="BI102" i="6"/>
  <c r="BH102" i="6"/>
  <c r="BG102" i="6"/>
  <c r="BF102" i="6"/>
  <c r="T102" i="6"/>
  <c r="R102" i="6"/>
  <c r="P102" i="6"/>
  <c r="BK102" i="6"/>
  <c r="J102" i="6"/>
  <c r="BE102" i="6" s="1"/>
  <c r="BI101" i="6"/>
  <c r="BH101" i="6"/>
  <c r="BG101" i="6"/>
  <c r="BF101" i="6"/>
  <c r="T101" i="6"/>
  <c r="R101" i="6"/>
  <c r="P101" i="6"/>
  <c r="BK101" i="6"/>
  <c r="J101" i="6"/>
  <c r="BE101" i="6" s="1"/>
  <c r="BI100" i="6"/>
  <c r="BH100" i="6"/>
  <c r="BG100" i="6"/>
  <c r="BF100" i="6"/>
  <c r="T100" i="6"/>
  <c r="R100" i="6"/>
  <c r="P100" i="6"/>
  <c r="BK100" i="6"/>
  <c r="J100" i="6"/>
  <c r="BE100" i="6" s="1"/>
  <c r="BI99" i="6"/>
  <c r="BH99" i="6"/>
  <c r="BG99" i="6"/>
  <c r="BF99" i="6"/>
  <c r="T99" i="6"/>
  <c r="R99" i="6"/>
  <c r="P99" i="6"/>
  <c r="BK99" i="6"/>
  <c r="J99" i="6"/>
  <c r="BE99" i="6" s="1"/>
  <c r="BI98" i="6"/>
  <c r="BH98" i="6"/>
  <c r="BG98" i="6"/>
  <c r="BF98" i="6"/>
  <c r="T98" i="6"/>
  <c r="R98" i="6"/>
  <c r="P98" i="6"/>
  <c r="BK98" i="6"/>
  <c r="J98" i="6"/>
  <c r="BE98" i="6" s="1"/>
  <c r="BI97" i="6"/>
  <c r="BH97" i="6"/>
  <c r="BG97" i="6"/>
  <c r="BF97" i="6"/>
  <c r="T97" i="6"/>
  <c r="R97" i="6"/>
  <c r="P97" i="6"/>
  <c r="BK97" i="6"/>
  <c r="J97" i="6"/>
  <c r="BE97" i="6" s="1"/>
  <c r="BI96" i="6"/>
  <c r="BH96" i="6"/>
  <c r="BG96" i="6"/>
  <c r="BF96" i="6"/>
  <c r="T96" i="6"/>
  <c r="R96" i="6"/>
  <c r="P96" i="6"/>
  <c r="BK96" i="6"/>
  <c r="J96" i="6"/>
  <c r="BE96" i="6" s="1"/>
  <c r="BI95" i="6"/>
  <c r="BH95" i="6"/>
  <c r="BG95" i="6"/>
  <c r="BF95" i="6"/>
  <c r="T95" i="6"/>
  <c r="R95" i="6"/>
  <c r="P95" i="6"/>
  <c r="BK95" i="6"/>
  <c r="J95" i="6"/>
  <c r="BE95" i="6" s="1"/>
  <c r="BI94" i="6"/>
  <c r="BH94" i="6"/>
  <c r="BG94" i="6"/>
  <c r="BF94" i="6"/>
  <c r="T94" i="6"/>
  <c r="T93" i="6" s="1"/>
  <c r="R94" i="6"/>
  <c r="R93" i="6" s="1"/>
  <c r="P94" i="6"/>
  <c r="P93" i="6" s="1"/>
  <c r="BK94" i="6"/>
  <c r="BK93" i="6" s="1"/>
  <c r="J93" i="6"/>
  <c r="J60" i="6" s="1"/>
  <c r="J94" i="6"/>
  <c r="BE94" i="6"/>
  <c r="BI92" i="6"/>
  <c r="BH92" i="6"/>
  <c r="BG92" i="6"/>
  <c r="BF92" i="6"/>
  <c r="T92" i="6"/>
  <c r="R92" i="6"/>
  <c r="P92" i="6"/>
  <c r="BK92" i="6"/>
  <c r="J92" i="6"/>
  <c r="BE92" i="6" s="1"/>
  <c r="BI91" i="6"/>
  <c r="BH91" i="6"/>
  <c r="BG91" i="6"/>
  <c r="BF91" i="6"/>
  <c r="T91" i="6"/>
  <c r="R91" i="6"/>
  <c r="P91" i="6"/>
  <c r="BK91" i="6"/>
  <c r="J91" i="6"/>
  <c r="BE91" i="6" s="1"/>
  <c r="BI90" i="6"/>
  <c r="BH90" i="6"/>
  <c r="BG90" i="6"/>
  <c r="BF90" i="6"/>
  <c r="T90" i="6"/>
  <c r="R90" i="6"/>
  <c r="R89" i="6" s="1"/>
  <c r="P90" i="6"/>
  <c r="BK90" i="6"/>
  <c r="BK89" i="6" s="1"/>
  <c r="J89" i="6" s="1"/>
  <c r="J59" i="6" s="1"/>
  <c r="J90" i="6"/>
  <c r="BE90" i="6"/>
  <c r="BI88" i="6"/>
  <c r="BH88" i="6"/>
  <c r="BG88" i="6"/>
  <c r="BF88" i="6"/>
  <c r="T88" i="6"/>
  <c r="R88" i="6"/>
  <c r="P88" i="6"/>
  <c r="BK88" i="6"/>
  <c r="J88" i="6"/>
  <c r="BE88" i="6" s="1"/>
  <c r="BI87" i="6"/>
  <c r="BH87" i="6"/>
  <c r="BG87" i="6"/>
  <c r="BF87" i="6"/>
  <c r="T87" i="6"/>
  <c r="R87" i="6"/>
  <c r="R86" i="6" s="1"/>
  <c r="P87" i="6"/>
  <c r="BK87" i="6"/>
  <c r="BK86" i="6" s="1"/>
  <c r="J86" i="6" s="1"/>
  <c r="J58" i="6" s="1"/>
  <c r="J87" i="6"/>
  <c r="BE87" i="6"/>
  <c r="BI85" i="6"/>
  <c r="BH85" i="6"/>
  <c r="BG85" i="6"/>
  <c r="BF85" i="6"/>
  <c r="T85" i="6"/>
  <c r="R85" i="6"/>
  <c r="P85" i="6"/>
  <c r="BK85" i="6"/>
  <c r="J85" i="6"/>
  <c r="BE85" i="6" s="1"/>
  <c r="F30" i="6" s="1"/>
  <c r="AZ56" i="1" s="1"/>
  <c r="BI84" i="6"/>
  <c r="BH84" i="6"/>
  <c r="BG84" i="6"/>
  <c r="BF84" i="6"/>
  <c r="T84" i="6"/>
  <c r="R84" i="6"/>
  <c r="P84" i="6"/>
  <c r="BK84" i="6"/>
  <c r="J84" i="6"/>
  <c r="BE84" i="6" s="1"/>
  <c r="BI83" i="6"/>
  <c r="F34" i="6" s="1"/>
  <c r="BD56" i="1" s="1"/>
  <c r="BH83" i="6"/>
  <c r="F33" i="6"/>
  <c r="BC56" i="1" s="1"/>
  <c r="BG83" i="6"/>
  <c r="F32" i="6" s="1"/>
  <c r="BB56" i="1" s="1"/>
  <c r="BF83" i="6"/>
  <c r="J31" i="6"/>
  <c r="AW56" i="1" s="1"/>
  <c r="F31" i="6"/>
  <c r="BA56" i="1" s="1"/>
  <c r="T83" i="6"/>
  <c r="R83" i="6"/>
  <c r="R82" i="6"/>
  <c r="R81" i="6" s="1"/>
  <c r="P83" i="6"/>
  <c r="BK83" i="6"/>
  <c r="BK82" i="6" s="1"/>
  <c r="J82" i="6"/>
  <c r="J83" i="6"/>
  <c r="BE83" i="6" s="1"/>
  <c r="J30" i="6"/>
  <c r="AV56" i="1" s="1"/>
  <c r="J57" i="6"/>
  <c r="F75" i="6"/>
  <c r="E73" i="6"/>
  <c r="F49" i="6"/>
  <c r="E47" i="6"/>
  <c r="J21" i="6"/>
  <c r="E21" i="6"/>
  <c r="J77" i="6"/>
  <c r="J51" i="6"/>
  <c r="J20" i="6"/>
  <c r="J18" i="6"/>
  <c r="E18" i="6"/>
  <c r="F78" i="6" s="1"/>
  <c r="F52" i="6"/>
  <c r="J17" i="6"/>
  <c r="J15" i="6"/>
  <c r="E15" i="6"/>
  <c r="F77" i="6"/>
  <c r="F51" i="6"/>
  <c r="J14" i="6"/>
  <c r="J12" i="6"/>
  <c r="J75" i="6"/>
  <c r="J49" i="6"/>
  <c r="E7" i="6"/>
  <c r="E71" i="6" s="1"/>
  <c r="AY55" i="1"/>
  <c r="AX55" i="1"/>
  <c r="BI194" i="5"/>
  <c r="BH194" i="5"/>
  <c r="BG194" i="5"/>
  <c r="BF194" i="5"/>
  <c r="T194" i="5"/>
  <c r="R194" i="5"/>
  <c r="P194" i="5"/>
  <c r="BK194" i="5"/>
  <c r="J194" i="5"/>
  <c r="BE194" i="5"/>
  <c r="BI193" i="5"/>
  <c r="BH193" i="5"/>
  <c r="BG193" i="5"/>
  <c r="BF193" i="5"/>
  <c r="T193" i="5"/>
  <c r="R193" i="5"/>
  <c r="P193" i="5"/>
  <c r="BK193" i="5"/>
  <c r="J193" i="5"/>
  <c r="BE193" i="5"/>
  <c r="BI192" i="5"/>
  <c r="BH192" i="5"/>
  <c r="BG192" i="5"/>
  <c r="BF192" i="5"/>
  <c r="T192" i="5"/>
  <c r="R192" i="5"/>
  <c r="P192" i="5"/>
  <c r="BK192" i="5"/>
  <c r="J192" i="5"/>
  <c r="BE192" i="5"/>
  <c r="BI191" i="5"/>
  <c r="BH191" i="5"/>
  <c r="BG191" i="5"/>
  <c r="BF191" i="5"/>
  <c r="T191" i="5"/>
  <c r="R191" i="5"/>
  <c r="P191" i="5"/>
  <c r="BK191" i="5"/>
  <c r="J191" i="5"/>
  <c r="BE191" i="5"/>
  <c r="BI190" i="5"/>
  <c r="BH190" i="5"/>
  <c r="BG190" i="5"/>
  <c r="BF190" i="5"/>
  <c r="T190" i="5"/>
  <c r="R190" i="5"/>
  <c r="P190" i="5"/>
  <c r="BK190" i="5"/>
  <c r="J190" i="5"/>
  <c r="BE190" i="5"/>
  <c r="BI189" i="5"/>
  <c r="BH189" i="5"/>
  <c r="BG189" i="5"/>
  <c r="BF189" i="5"/>
  <c r="T189" i="5"/>
  <c r="R189" i="5"/>
  <c r="P189" i="5"/>
  <c r="BK189" i="5"/>
  <c r="J189" i="5"/>
  <c r="BE189" i="5"/>
  <c r="BI188" i="5"/>
  <c r="BH188" i="5"/>
  <c r="BG188" i="5"/>
  <c r="BF188" i="5"/>
  <c r="T188" i="5"/>
  <c r="R188" i="5"/>
  <c r="P188" i="5"/>
  <c r="BK188" i="5"/>
  <c r="J188" i="5"/>
  <c r="BE188" i="5"/>
  <c r="BI187" i="5"/>
  <c r="BH187" i="5"/>
  <c r="BG187" i="5"/>
  <c r="BF187" i="5"/>
  <c r="T187" i="5"/>
  <c r="R187" i="5"/>
  <c r="P187" i="5"/>
  <c r="BK187" i="5"/>
  <c r="J187" i="5"/>
  <c r="BE187" i="5"/>
  <c r="BI186" i="5"/>
  <c r="BH186" i="5"/>
  <c r="BG186" i="5"/>
  <c r="BF186" i="5"/>
  <c r="T186" i="5"/>
  <c r="R186" i="5"/>
  <c r="P186" i="5"/>
  <c r="BK186" i="5"/>
  <c r="J186" i="5"/>
  <c r="BE186" i="5"/>
  <c r="BI185" i="5"/>
  <c r="BH185" i="5"/>
  <c r="BG185" i="5"/>
  <c r="BF185" i="5"/>
  <c r="T185" i="5"/>
  <c r="R185" i="5"/>
  <c r="P185" i="5"/>
  <c r="BK185" i="5"/>
  <c r="J185" i="5"/>
  <c r="BE185" i="5"/>
  <c r="BI184" i="5"/>
  <c r="BH184" i="5"/>
  <c r="BG184" i="5"/>
  <c r="BF184" i="5"/>
  <c r="T184" i="5"/>
  <c r="R184" i="5"/>
  <c r="P184" i="5"/>
  <c r="BK184" i="5"/>
  <c r="J184" i="5"/>
  <c r="BE184" i="5"/>
  <c r="BI183" i="5"/>
  <c r="BH183" i="5"/>
  <c r="BG183" i="5"/>
  <c r="BF183" i="5"/>
  <c r="T183" i="5"/>
  <c r="R183" i="5"/>
  <c r="P183" i="5"/>
  <c r="BK183" i="5"/>
  <c r="J183" i="5"/>
  <c r="BE183" i="5"/>
  <c r="BI182" i="5"/>
  <c r="BH182" i="5"/>
  <c r="BG182" i="5"/>
  <c r="BF182" i="5"/>
  <c r="T182" i="5"/>
  <c r="R182" i="5"/>
  <c r="P182" i="5"/>
  <c r="BK182" i="5"/>
  <c r="J182" i="5"/>
  <c r="BE182" i="5"/>
  <c r="BI181" i="5"/>
  <c r="BH181" i="5"/>
  <c r="BG181" i="5"/>
  <c r="BF181" i="5"/>
  <c r="T181" i="5"/>
  <c r="R181" i="5"/>
  <c r="P181" i="5"/>
  <c r="BK181" i="5"/>
  <c r="J181" i="5"/>
  <c r="BE181" i="5"/>
  <c r="BI180" i="5"/>
  <c r="BH180" i="5"/>
  <c r="BG180" i="5"/>
  <c r="BF180" i="5"/>
  <c r="T180" i="5"/>
  <c r="T179" i="5"/>
  <c r="R180" i="5"/>
  <c r="R179" i="5"/>
  <c r="P180" i="5"/>
  <c r="P179" i="5"/>
  <c r="BK180" i="5"/>
  <c r="BK179" i="5"/>
  <c r="J179" i="5" s="1"/>
  <c r="J180" i="5"/>
  <c r="BE180" i="5" s="1"/>
  <c r="J65" i="5"/>
  <c r="BI178" i="5"/>
  <c r="BH178" i="5"/>
  <c r="BG178" i="5"/>
  <c r="BF178" i="5"/>
  <c r="T178" i="5"/>
  <c r="R178" i="5"/>
  <c r="P178" i="5"/>
  <c r="BK178" i="5"/>
  <c r="J178" i="5"/>
  <c r="BE178" i="5"/>
  <c r="BI177" i="5"/>
  <c r="BH177" i="5"/>
  <c r="BG177" i="5"/>
  <c r="BF177" i="5"/>
  <c r="T177" i="5"/>
  <c r="R177" i="5"/>
  <c r="P177" i="5"/>
  <c r="BK177" i="5"/>
  <c r="J177" i="5"/>
  <c r="BE177" i="5"/>
  <c r="BI175" i="5"/>
  <c r="BH175" i="5"/>
  <c r="BG175" i="5"/>
  <c r="BF175" i="5"/>
  <c r="T175" i="5"/>
  <c r="R175" i="5"/>
  <c r="P175" i="5"/>
  <c r="BK175" i="5"/>
  <c r="J175" i="5"/>
  <c r="BE175" i="5"/>
  <c r="BI174" i="5"/>
  <c r="BH174" i="5"/>
  <c r="BG174" i="5"/>
  <c r="BF174" i="5"/>
  <c r="T174" i="5"/>
  <c r="R174" i="5"/>
  <c r="P174" i="5"/>
  <c r="BK174" i="5"/>
  <c r="J174" i="5"/>
  <c r="BE174" i="5"/>
  <c r="BI173" i="5"/>
  <c r="BH173" i="5"/>
  <c r="BG173" i="5"/>
  <c r="BF173" i="5"/>
  <c r="T173" i="5"/>
  <c r="R173" i="5"/>
  <c r="P173" i="5"/>
  <c r="BK173" i="5"/>
  <c r="J173" i="5"/>
  <c r="BE173" i="5"/>
  <c r="BI172" i="5"/>
  <c r="BH172" i="5"/>
  <c r="BG172" i="5"/>
  <c r="BF172" i="5"/>
  <c r="T172" i="5"/>
  <c r="R172" i="5"/>
  <c r="P172" i="5"/>
  <c r="BK172" i="5"/>
  <c r="J172" i="5"/>
  <c r="BE172" i="5"/>
  <c r="BI171" i="5"/>
  <c r="BH171" i="5"/>
  <c r="BG171" i="5"/>
  <c r="BF171" i="5"/>
  <c r="T171" i="5"/>
  <c r="R171" i="5"/>
  <c r="P171" i="5"/>
  <c r="BK171" i="5"/>
  <c r="J171" i="5"/>
  <c r="BE171" i="5"/>
  <c r="BI170" i="5"/>
  <c r="BH170" i="5"/>
  <c r="BG170" i="5"/>
  <c r="BF170" i="5"/>
  <c r="T170" i="5"/>
  <c r="R170" i="5"/>
  <c r="P170" i="5"/>
  <c r="BK170" i="5"/>
  <c r="J170" i="5"/>
  <c r="BE170" i="5"/>
  <c r="BI169" i="5"/>
  <c r="BH169" i="5"/>
  <c r="BG169" i="5"/>
  <c r="BF169" i="5"/>
  <c r="T169" i="5"/>
  <c r="R169" i="5"/>
  <c r="P169" i="5"/>
  <c r="BK169" i="5"/>
  <c r="J169" i="5"/>
  <c r="BE169" i="5"/>
  <c r="BI168" i="5"/>
  <c r="BH168" i="5"/>
  <c r="BG168" i="5"/>
  <c r="BF168" i="5"/>
  <c r="T168" i="5"/>
  <c r="R168" i="5"/>
  <c r="P168" i="5"/>
  <c r="BK168" i="5"/>
  <c r="J168" i="5"/>
  <c r="BE168" i="5"/>
  <c r="BI167" i="5"/>
  <c r="BH167" i="5"/>
  <c r="BG167" i="5"/>
  <c r="BF167" i="5"/>
  <c r="T167" i="5"/>
  <c r="R167" i="5"/>
  <c r="P167" i="5"/>
  <c r="BK167" i="5"/>
  <c r="J167" i="5"/>
  <c r="BE167" i="5"/>
  <c r="BI165" i="5"/>
  <c r="BH165" i="5"/>
  <c r="BG165" i="5"/>
  <c r="BF165" i="5"/>
  <c r="T165" i="5"/>
  <c r="R165" i="5"/>
  <c r="P165" i="5"/>
  <c r="BK165" i="5"/>
  <c r="J165" i="5"/>
  <c r="BE165" i="5"/>
  <c r="BI163" i="5"/>
  <c r="BH163" i="5"/>
  <c r="BG163" i="5"/>
  <c r="BF163" i="5"/>
  <c r="T163" i="5"/>
  <c r="R163" i="5"/>
  <c r="P163" i="5"/>
  <c r="BK163" i="5"/>
  <c r="J163" i="5"/>
  <c r="BE163" i="5"/>
  <c r="BI162" i="5"/>
  <c r="BH162" i="5"/>
  <c r="BG162" i="5"/>
  <c r="BF162" i="5"/>
  <c r="T162" i="5"/>
  <c r="R162" i="5"/>
  <c r="P162" i="5"/>
  <c r="BK162" i="5"/>
  <c r="J162" i="5"/>
  <c r="BE162" i="5"/>
  <c r="BI160" i="5"/>
  <c r="BH160" i="5"/>
  <c r="BG160" i="5"/>
  <c r="BF160" i="5"/>
  <c r="T160" i="5"/>
  <c r="R160" i="5"/>
  <c r="P160" i="5"/>
  <c r="BK160" i="5"/>
  <c r="J160" i="5"/>
  <c r="BE160" i="5"/>
  <c r="BI159" i="5"/>
  <c r="BH159" i="5"/>
  <c r="BG159" i="5"/>
  <c r="BF159" i="5"/>
  <c r="T159" i="5"/>
  <c r="R159" i="5"/>
  <c r="P159" i="5"/>
  <c r="BK159" i="5"/>
  <c r="J159" i="5"/>
  <c r="BE159" i="5"/>
  <c r="BI158" i="5"/>
  <c r="BH158" i="5"/>
  <c r="BG158" i="5"/>
  <c r="BF158" i="5"/>
  <c r="T158" i="5"/>
  <c r="R158" i="5"/>
  <c r="P158" i="5"/>
  <c r="BK158" i="5"/>
  <c r="J158" i="5"/>
  <c r="BE158" i="5"/>
  <c r="BI157" i="5"/>
  <c r="BH157" i="5"/>
  <c r="BG157" i="5"/>
  <c r="BF157" i="5"/>
  <c r="T157" i="5"/>
  <c r="R157" i="5"/>
  <c r="P157" i="5"/>
  <c r="BK157" i="5"/>
  <c r="J157" i="5"/>
  <c r="BE157" i="5"/>
  <c r="BI156" i="5"/>
  <c r="BH156" i="5"/>
  <c r="BG156" i="5"/>
  <c r="BF156" i="5"/>
  <c r="T156" i="5"/>
  <c r="R156" i="5"/>
  <c r="P156" i="5"/>
  <c r="BK156" i="5"/>
  <c r="J156" i="5"/>
  <c r="BE156" i="5"/>
  <c r="BI155" i="5"/>
  <c r="BH155" i="5"/>
  <c r="BG155" i="5"/>
  <c r="BF155" i="5"/>
  <c r="T155" i="5"/>
  <c r="R155" i="5"/>
  <c r="P155" i="5"/>
  <c r="BK155" i="5"/>
  <c r="J155" i="5"/>
  <c r="BE155" i="5"/>
  <c r="BI154" i="5"/>
  <c r="BH154" i="5"/>
  <c r="BG154" i="5"/>
  <c r="BF154" i="5"/>
  <c r="T154" i="5"/>
  <c r="R154" i="5"/>
  <c r="P154" i="5"/>
  <c r="BK154" i="5"/>
  <c r="J154" i="5"/>
  <c r="BE154" i="5"/>
  <c r="BI153" i="5"/>
  <c r="BH153" i="5"/>
  <c r="BG153" i="5"/>
  <c r="BF153" i="5"/>
  <c r="T153" i="5"/>
  <c r="R153" i="5"/>
  <c r="P153" i="5"/>
  <c r="BK153" i="5"/>
  <c r="J153" i="5"/>
  <c r="BE153" i="5"/>
  <c r="BI152" i="5"/>
  <c r="BH152" i="5"/>
  <c r="BG152" i="5"/>
  <c r="BF152" i="5"/>
  <c r="T152" i="5"/>
  <c r="R152" i="5"/>
  <c r="P152" i="5"/>
  <c r="BK152" i="5"/>
  <c r="J152" i="5"/>
  <c r="BE152" i="5"/>
  <c r="BI151" i="5"/>
  <c r="BH151" i="5"/>
  <c r="BG151" i="5"/>
  <c r="BF151" i="5"/>
  <c r="T151" i="5"/>
  <c r="R151" i="5"/>
  <c r="P151" i="5"/>
  <c r="BK151" i="5"/>
  <c r="J151" i="5"/>
  <c r="BE151" i="5"/>
  <c r="BI150" i="5"/>
  <c r="BH150" i="5"/>
  <c r="BG150" i="5"/>
  <c r="BF150" i="5"/>
  <c r="T150" i="5"/>
  <c r="T149" i="5"/>
  <c r="R150" i="5"/>
  <c r="R149" i="5"/>
  <c r="P150" i="5"/>
  <c r="P149" i="5"/>
  <c r="BK150" i="5"/>
  <c r="BK149" i="5"/>
  <c r="J149" i="5" s="1"/>
  <c r="J150" i="5"/>
  <c r="BE150" i="5" s="1"/>
  <c r="J64" i="5"/>
  <c r="BI148" i="5"/>
  <c r="BH148" i="5"/>
  <c r="BG148" i="5"/>
  <c r="BF148" i="5"/>
  <c r="T148" i="5"/>
  <c r="R148" i="5"/>
  <c r="P148" i="5"/>
  <c r="BK148" i="5"/>
  <c r="J148" i="5"/>
  <c r="BE148" i="5"/>
  <c r="BI147" i="5"/>
  <c r="BH147" i="5"/>
  <c r="BG147" i="5"/>
  <c r="BF147" i="5"/>
  <c r="T147" i="5"/>
  <c r="R147" i="5"/>
  <c r="P147" i="5"/>
  <c r="BK147" i="5"/>
  <c r="J147" i="5"/>
  <c r="BE147" i="5"/>
  <c r="BI145" i="5"/>
  <c r="BH145" i="5"/>
  <c r="BG145" i="5"/>
  <c r="BF145" i="5"/>
  <c r="T145" i="5"/>
  <c r="R145" i="5"/>
  <c r="P145" i="5"/>
  <c r="BK145" i="5"/>
  <c r="J145" i="5"/>
  <c r="BE145" i="5"/>
  <c r="BI144" i="5"/>
  <c r="BH144" i="5"/>
  <c r="BG144" i="5"/>
  <c r="BF144" i="5"/>
  <c r="T144" i="5"/>
  <c r="R144" i="5"/>
  <c r="P144" i="5"/>
  <c r="BK144" i="5"/>
  <c r="J144" i="5"/>
  <c r="BE144" i="5"/>
  <c r="BI143" i="5"/>
  <c r="BH143" i="5"/>
  <c r="BG143" i="5"/>
  <c r="BF143" i="5"/>
  <c r="T143" i="5"/>
  <c r="R143" i="5"/>
  <c r="P143" i="5"/>
  <c r="BK143" i="5"/>
  <c r="J143" i="5"/>
  <c r="BE143" i="5"/>
  <c r="BI142" i="5"/>
  <c r="BH142" i="5"/>
  <c r="BG142" i="5"/>
  <c r="BF142" i="5"/>
  <c r="T142" i="5"/>
  <c r="R142" i="5"/>
  <c r="P142" i="5"/>
  <c r="BK142" i="5"/>
  <c r="J142" i="5"/>
  <c r="BE142" i="5"/>
  <c r="BI141" i="5"/>
  <c r="BH141" i="5"/>
  <c r="BG141" i="5"/>
  <c r="BF141" i="5"/>
  <c r="T141" i="5"/>
  <c r="R141" i="5"/>
  <c r="P141" i="5"/>
  <c r="BK141" i="5"/>
  <c r="J141" i="5"/>
  <c r="BE141" i="5"/>
  <c r="BI140" i="5"/>
  <c r="BH140" i="5"/>
  <c r="BG140" i="5"/>
  <c r="BF140" i="5"/>
  <c r="T140" i="5"/>
  <c r="R140" i="5"/>
  <c r="P140" i="5"/>
  <c r="BK140" i="5"/>
  <c r="J140" i="5"/>
  <c r="BE140" i="5"/>
  <c r="BI139" i="5"/>
  <c r="BH139" i="5"/>
  <c r="BG139" i="5"/>
  <c r="BF139" i="5"/>
  <c r="T139" i="5"/>
  <c r="R139" i="5"/>
  <c r="P139" i="5"/>
  <c r="BK139" i="5"/>
  <c r="J139" i="5"/>
  <c r="BE139" i="5"/>
  <c r="BI137" i="5"/>
  <c r="BH137" i="5"/>
  <c r="BG137" i="5"/>
  <c r="BF137" i="5"/>
  <c r="T137" i="5"/>
  <c r="R137" i="5"/>
  <c r="P137" i="5"/>
  <c r="BK137" i="5"/>
  <c r="J137" i="5"/>
  <c r="BE137" i="5"/>
  <c r="BI136" i="5"/>
  <c r="BH136" i="5"/>
  <c r="BG136" i="5"/>
  <c r="BF136" i="5"/>
  <c r="T136" i="5"/>
  <c r="R136" i="5"/>
  <c r="P136" i="5"/>
  <c r="BK136" i="5"/>
  <c r="J136" i="5"/>
  <c r="BE136" i="5"/>
  <c r="BI135" i="5"/>
  <c r="BH135" i="5"/>
  <c r="BG135" i="5"/>
  <c r="BF135" i="5"/>
  <c r="T135" i="5"/>
  <c r="R135" i="5"/>
  <c r="P135" i="5"/>
  <c r="BK135" i="5"/>
  <c r="J135" i="5"/>
  <c r="BE135" i="5"/>
  <c r="BI134" i="5"/>
  <c r="BH134" i="5"/>
  <c r="BG134" i="5"/>
  <c r="BF134" i="5"/>
  <c r="T134" i="5"/>
  <c r="R134" i="5"/>
  <c r="P134" i="5"/>
  <c r="BK134" i="5"/>
  <c r="J134" i="5"/>
  <c r="BE134" i="5"/>
  <c r="BI133" i="5"/>
  <c r="BH133" i="5"/>
  <c r="BG133" i="5"/>
  <c r="BF133" i="5"/>
  <c r="T133" i="5"/>
  <c r="T132" i="5"/>
  <c r="T131" i="5" s="1"/>
  <c r="R133" i="5"/>
  <c r="R132" i="5" s="1"/>
  <c r="R131" i="5" s="1"/>
  <c r="P133" i="5"/>
  <c r="P132" i="5"/>
  <c r="P131" i="5" s="1"/>
  <c r="BK133" i="5"/>
  <c r="BK132" i="5" s="1"/>
  <c r="BK131" i="5" s="1"/>
  <c r="J131" i="5"/>
  <c r="J62" i="5" s="1"/>
  <c r="J133" i="5"/>
  <c r="BE133" i="5"/>
  <c r="BI130" i="5"/>
  <c r="BH130" i="5"/>
  <c r="BG130" i="5"/>
  <c r="BF130" i="5"/>
  <c r="T130" i="5"/>
  <c r="R130" i="5"/>
  <c r="P130" i="5"/>
  <c r="BK130" i="5"/>
  <c r="J130" i="5"/>
  <c r="BE130" i="5"/>
  <c r="BI129" i="5"/>
  <c r="BH129" i="5"/>
  <c r="BG129" i="5"/>
  <c r="BF129" i="5"/>
  <c r="T129" i="5"/>
  <c r="T128" i="5"/>
  <c r="R129" i="5"/>
  <c r="R128" i="5"/>
  <c r="P129" i="5"/>
  <c r="P128" i="5"/>
  <c r="BK129" i="5"/>
  <c r="BK128" i="5"/>
  <c r="J128" i="5" s="1"/>
  <c r="J129" i="5"/>
  <c r="BE129" i="5" s="1"/>
  <c r="J61" i="5"/>
  <c r="BI127" i="5"/>
  <c r="BH127" i="5"/>
  <c r="BG127" i="5"/>
  <c r="BF127" i="5"/>
  <c r="T127" i="5"/>
  <c r="R127" i="5"/>
  <c r="P127" i="5"/>
  <c r="BK127" i="5"/>
  <c r="J127" i="5"/>
  <c r="BE127" i="5"/>
  <c r="BI126" i="5"/>
  <c r="BH126" i="5"/>
  <c r="BG126" i="5"/>
  <c r="BF126" i="5"/>
  <c r="T126" i="5"/>
  <c r="R126" i="5"/>
  <c r="P126" i="5"/>
  <c r="BK126" i="5"/>
  <c r="J126" i="5"/>
  <c r="BE126" i="5"/>
  <c r="BI125" i="5"/>
  <c r="BH125" i="5"/>
  <c r="BG125" i="5"/>
  <c r="BF125" i="5"/>
  <c r="T125" i="5"/>
  <c r="R125" i="5"/>
  <c r="P125" i="5"/>
  <c r="BK125" i="5"/>
  <c r="J125" i="5"/>
  <c r="BE125" i="5"/>
  <c r="BI124" i="5"/>
  <c r="BH124" i="5"/>
  <c r="BG124" i="5"/>
  <c r="BF124" i="5"/>
  <c r="T124" i="5"/>
  <c r="R124" i="5"/>
  <c r="P124" i="5"/>
  <c r="BK124" i="5"/>
  <c r="J124" i="5"/>
  <c r="BE124" i="5"/>
  <c r="BI123" i="5"/>
  <c r="BH123" i="5"/>
  <c r="BG123" i="5"/>
  <c r="BF123" i="5"/>
  <c r="T123" i="5"/>
  <c r="R123" i="5"/>
  <c r="P123" i="5"/>
  <c r="BK123" i="5"/>
  <c r="J123" i="5"/>
  <c r="BE123" i="5"/>
  <c r="BI122" i="5"/>
  <c r="BH122" i="5"/>
  <c r="BG122" i="5"/>
  <c r="BF122" i="5"/>
  <c r="T122" i="5"/>
  <c r="R122" i="5"/>
  <c r="P122" i="5"/>
  <c r="BK122" i="5"/>
  <c r="J122" i="5"/>
  <c r="BE122" i="5"/>
  <c r="BI121" i="5"/>
  <c r="BH121" i="5"/>
  <c r="BG121" i="5"/>
  <c r="BF121" i="5"/>
  <c r="T121" i="5"/>
  <c r="R121" i="5"/>
  <c r="P121" i="5"/>
  <c r="BK121" i="5"/>
  <c r="J121" i="5"/>
  <c r="BE121" i="5"/>
  <c r="BI120" i="5"/>
  <c r="BH120" i="5"/>
  <c r="BG120" i="5"/>
  <c r="BF120" i="5"/>
  <c r="T120" i="5"/>
  <c r="R120" i="5"/>
  <c r="P120" i="5"/>
  <c r="BK120" i="5"/>
  <c r="J120" i="5"/>
  <c r="BE120" i="5"/>
  <c r="BI119" i="5"/>
  <c r="BH119" i="5"/>
  <c r="BG119" i="5"/>
  <c r="BF119" i="5"/>
  <c r="T119" i="5"/>
  <c r="R119" i="5"/>
  <c r="P119" i="5"/>
  <c r="BK119" i="5"/>
  <c r="J119" i="5"/>
  <c r="BE119" i="5"/>
  <c r="BI118" i="5"/>
  <c r="BH118" i="5"/>
  <c r="BG118" i="5"/>
  <c r="BF118" i="5"/>
  <c r="T118" i="5"/>
  <c r="R118" i="5"/>
  <c r="P118" i="5"/>
  <c r="BK118" i="5"/>
  <c r="J118" i="5"/>
  <c r="BE118" i="5"/>
  <c r="BI117" i="5"/>
  <c r="BH117" i="5"/>
  <c r="BG117" i="5"/>
  <c r="BF117" i="5"/>
  <c r="T117" i="5"/>
  <c r="R117" i="5"/>
  <c r="P117" i="5"/>
  <c r="BK117" i="5"/>
  <c r="J117" i="5"/>
  <c r="BE117" i="5"/>
  <c r="BI116" i="5"/>
  <c r="BH116" i="5"/>
  <c r="BG116" i="5"/>
  <c r="BF116" i="5"/>
  <c r="T116" i="5"/>
  <c r="R116" i="5"/>
  <c r="P116" i="5"/>
  <c r="BK116" i="5"/>
  <c r="J116" i="5"/>
  <c r="BE116" i="5"/>
  <c r="BI115" i="5"/>
  <c r="BH115" i="5"/>
  <c r="BG115" i="5"/>
  <c r="BF115" i="5"/>
  <c r="T115" i="5"/>
  <c r="R115" i="5"/>
  <c r="P115" i="5"/>
  <c r="BK115" i="5"/>
  <c r="J115" i="5"/>
  <c r="BE115" i="5"/>
  <c r="BI114" i="5"/>
  <c r="BH114" i="5"/>
  <c r="BG114" i="5"/>
  <c r="BF114" i="5"/>
  <c r="T114" i="5"/>
  <c r="R114" i="5"/>
  <c r="P114" i="5"/>
  <c r="BK114" i="5"/>
  <c r="J114" i="5"/>
  <c r="BE114" i="5"/>
  <c r="BI113" i="5"/>
  <c r="BH113" i="5"/>
  <c r="BG113" i="5"/>
  <c r="BF113" i="5"/>
  <c r="T113" i="5"/>
  <c r="T112" i="5"/>
  <c r="R113" i="5"/>
  <c r="R112" i="5"/>
  <c r="P113" i="5"/>
  <c r="P112" i="5"/>
  <c r="BK113" i="5"/>
  <c r="BK112" i="5"/>
  <c r="J112" i="5" s="1"/>
  <c r="J113" i="5"/>
  <c r="BE113" i="5" s="1"/>
  <c r="J60" i="5"/>
  <c r="BI107" i="5"/>
  <c r="BH107" i="5"/>
  <c r="BG107" i="5"/>
  <c r="BF107" i="5"/>
  <c r="T107" i="5"/>
  <c r="T106" i="5"/>
  <c r="R107" i="5"/>
  <c r="R106" i="5"/>
  <c r="P107" i="5"/>
  <c r="P106" i="5"/>
  <c r="BK107" i="5"/>
  <c r="BK106" i="5"/>
  <c r="J106" i="5" s="1"/>
  <c r="J107" i="5"/>
  <c r="BE107" i="5" s="1"/>
  <c r="J59" i="5"/>
  <c r="BI104" i="5"/>
  <c r="BH104" i="5"/>
  <c r="BG104" i="5"/>
  <c r="BF104" i="5"/>
  <c r="T104" i="5"/>
  <c r="R104" i="5"/>
  <c r="P104" i="5"/>
  <c r="BK104" i="5"/>
  <c r="J104" i="5"/>
  <c r="BE104" i="5"/>
  <c r="BI100" i="5"/>
  <c r="BH100" i="5"/>
  <c r="BG100" i="5"/>
  <c r="BF100" i="5"/>
  <c r="T100" i="5"/>
  <c r="R100" i="5"/>
  <c r="P100" i="5"/>
  <c r="BK100" i="5"/>
  <c r="J100" i="5"/>
  <c r="BE100" i="5"/>
  <c r="BI98" i="5"/>
  <c r="BH98" i="5"/>
  <c r="BG98" i="5"/>
  <c r="BF98" i="5"/>
  <c r="T98" i="5"/>
  <c r="R98" i="5"/>
  <c r="P98" i="5"/>
  <c r="BK98" i="5"/>
  <c r="J98" i="5"/>
  <c r="BE98" i="5"/>
  <c r="BI96" i="5"/>
  <c r="BH96" i="5"/>
  <c r="BG96" i="5"/>
  <c r="BF96" i="5"/>
  <c r="T96" i="5"/>
  <c r="R96" i="5"/>
  <c r="P96" i="5"/>
  <c r="BK96" i="5"/>
  <c r="J96" i="5"/>
  <c r="BE96" i="5"/>
  <c r="BI95" i="5"/>
  <c r="BH95" i="5"/>
  <c r="BG95" i="5"/>
  <c r="BF95" i="5"/>
  <c r="T95" i="5"/>
  <c r="R95" i="5"/>
  <c r="P95" i="5"/>
  <c r="BK95" i="5"/>
  <c r="J95" i="5"/>
  <c r="BE95" i="5"/>
  <c r="BI93" i="5"/>
  <c r="BH93" i="5"/>
  <c r="BG93" i="5"/>
  <c r="BF93" i="5"/>
  <c r="T93" i="5"/>
  <c r="R93" i="5"/>
  <c r="P93" i="5"/>
  <c r="BK93" i="5"/>
  <c r="J93" i="5"/>
  <c r="BE93" i="5"/>
  <c r="BI88" i="5"/>
  <c r="F34" i="5"/>
  <c r="BD55" i="1" s="1"/>
  <c r="BH88" i="5"/>
  <c r="F33" i="5" s="1"/>
  <c r="BC55" i="1" s="1"/>
  <c r="BG88" i="5"/>
  <c r="F32" i="5"/>
  <c r="BB55" i="1" s="1"/>
  <c r="BF88" i="5"/>
  <c r="J31" i="5" s="1"/>
  <c r="AW55" i="1" s="1"/>
  <c r="T88" i="5"/>
  <c r="T87" i="5"/>
  <c r="T86" i="5" s="1"/>
  <c r="T85" i="5" s="1"/>
  <c r="R88" i="5"/>
  <c r="R87" i="5"/>
  <c r="R86" i="5" s="1"/>
  <c r="R85" i="5" s="1"/>
  <c r="P88" i="5"/>
  <c r="P87" i="5"/>
  <c r="P86" i="5" s="1"/>
  <c r="P85" i="5" s="1"/>
  <c r="AU55" i="1" s="1"/>
  <c r="BK88" i="5"/>
  <c r="BK87" i="5" s="1"/>
  <c r="J88" i="5"/>
  <c r="BE88" i="5" s="1"/>
  <c r="J81" i="5"/>
  <c r="F81" i="5"/>
  <c r="F79" i="5"/>
  <c r="E77" i="5"/>
  <c r="J51" i="5"/>
  <c r="F51" i="5"/>
  <c r="F49" i="5"/>
  <c r="E47" i="5"/>
  <c r="J18" i="5"/>
  <c r="E18" i="5"/>
  <c r="F82" i="5" s="1"/>
  <c r="F52" i="5"/>
  <c r="J17" i="5"/>
  <c r="J12" i="5"/>
  <c r="J79" i="5" s="1"/>
  <c r="J49" i="5"/>
  <c r="E7" i="5"/>
  <c r="E75" i="5"/>
  <c r="E45" i="5"/>
  <c r="AY54" i="1"/>
  <c r="AX54" i="1"/>
  <c r="BI87" i="4"/>
  <c r="BH87" i="4"/>
  <c r="BG87" i="4"/>
  <c r="BF87" i="4"/>
  <c r="T87" i="4"/>
  <c r="R87" i="4"/>
  <c r="P87" i="4"/>
  <c r="BK87" i="4"/>
  <c r="J87" i="4"/>
  <c r="BE87" i="4" s="1"/>
  <c r="BI86" i="4"/>
  <c r="BH86" i="4"/>
  <c r="BG86" i="4"/>
  <c r="BF86" i="4"/>
  <c r="T86" i="4"/>
  <c r="R86" i="4"/>
  <c r="P86" i="4"/>
  <c r="BK86" i="4"/>
  <c r="J86" i="4"/>
  <c r="BE86" i="4" s="1"/>
  <c r="BI85" i="4"/>
  <c r="BH85" i="4"/>
  <c r="BG85" i="4"/>
  <c r="BF85" i="4"/>
  <c r="T85" i="4"/>
  <c r="R85" i="4"/>
  <c r="P85" i="4"/>
  <c r="BK85" i="4"/>
  <c r="J85" i="4"/>
  <c r="BE85" i="4" s="1"/>
  <c r="BI84" i="4"/>
  <c r="BH84" i="4"/>
  <c r="BG84" i="4"/>
  <c r="BF84" i="4"/>
  <c r="T84" i="4"/>
  <c r="R84" i="4"/>
  <c r="P84" i="4"/>
  <c r="BK84" i="4"/>
  <c r="J84" i="4"/>
  <c r="BE84" i="4" s="1"/>
  <c r="BI83" i="4"/>
  <c r="BH83" i="4"/>
  <c r="BG83" i="4"/>
  <c r="BF83" i="4"/>
  <c r="T83" i="4"/>
  <c r="R83" i="4"/>
  <c r="P83" i="4"/>
  <c r="BK83" i="4"/>
  <c r="J83" i="4"/>
  <c r="BE83" i="4" s="1"/>
  <c r="BI82" i="4"/>
  <c r="BH82" i="4"/>
  <c r="BG82" i="4"/>
  <c r="BF82" i="4"/>
  <c r="T82" i="4"/>
  <c r="R82" i="4"/>
  <c r="P82" i="4"/>
  <c r="BK82" i="4"/>
  <c r="J82" i="4"/>
  <c r="BE82" i="4" s="1"/>
  <c r="BI81" i="4"/>
  <c r="F34" i="4" s="1"/>
  <c r="BD54" i="1" s="1"/>
  <c r="BH81" i="4"/>
  <c r="F33" i="4"/>
  <c r="BC54" i="1" s="1"/>
  <c r="BG81" i="4"/>
  <c r="F32" i="4" s="1"/>
  <c r="BB54" i="1" s="1"/>
  <c r="BF81" i="4"/>
  <c r="J31" i="4"/>
  <c r="AW54" i="1" s="1"/>
  <c r="F31" i="4"/>
  <c r="BA54" i="1" s="1"/>
  <c r="T81" i="4"/>
  <c r="T80" i="4" s="1"/>
  <c r="T79" i="4" s="1"/>
  <c r="T78" i="4" s="1"/>
  <c r="R81" i="4"/>
  <c r="R80" i="4" s="1"/>
  <c r="R79" i="4" s="1"/>
  <c r="R78" i="4" s="1"/>
  <c r="P81" i="4"/>
  <c r="P80" i="4" s="1"/>
  <c r="P79" i="4" s="1"/>
  <c r="P78" i="4" s="1"/>
  <c r="AU54" i="1" s="1"/>
  <c r="BK81" i="4"/>
  <c r="BK80" i="4"/>
  <c r="J80" i="4" s="1"/>
  <c r="J58" i="4" s="1"/>
  <c r="BK79" i="4"/>
  <c r="J79" i="4" s="1"/>
  <c r="J57" i="4" s="1"/>
  <c r="BK78" i="4"/>
  <c r="J78" i="4" s="1"/>
  <c r="J81" i="4"/>
  <c r="BE81" i="4"/>
  <c r="J74" i="4"/>
  <c r="F74" i="4"/>
  <c r="F72" i="4"/>
  <c r="E70" i="4"/>
  <c r="J51" i="4"/>
  <c r="F51" i="4"/>
  <c r="F49" i="4"/>
  <c r="E47" i="4"/>
  <c r="J18" i="4"/>
  <c r="E18" i="4"/>
  <c r="F75" i="4"/>
  <c r="F52" i="4"/>
  <c r="J17" i="4"/>
  <c r="J12" i="4"/>
  <c r="J72" i="4"/>
  <c r="J49" i="4"/>
  <c r="E7" i="4"/>
  <c r="E68" i="4" s="1"/>
  <c r="E45" i="4"/>
  <c r="AY53" i="1"/>
  <c r="AX53" i="1"/>
  <c r="BI142" i="3"/>
  <c r="BH142" i="3"/>
  <c r="BG142" i="3"/>
  <c r="BF142" i="3"/>
  <c r="T142" i="3"/>
  <c r="T141" i="3"/>
  <c r="R142" i="3"/>
  <c r="R141" i="3"/>
  <c r="P142" i="3"/>
  <c r="P141" i="3"/>
  <c r="BK142" i="3"/>
  <c r="BK141" i="3"/>
  <c r="J141" i="3" s="1"/>
  <c r="J63" i="3" s="1"/>
  <c r="J142" i="3"/>
  <c r="BE142" i="3" s="1"/>
  <c r="BI140" i="3"/>
  <c r="BH140" i="3"/>
  <c r="BG140" i="3"/>
  <c r="BF140" i="3"/>
  <c r="T140" i="3"/>
  <c r="R140" i="3"/>
  <c r="P140" i="3"/>
  <c r="BK140" i="3"/>
  <c r="J140" i="3"/>
  <c r="BE140" i="3"/>
  <c r="BI139" i="3"/>
  <c r="BH139" i="3"/>
  <c r="BG139" i="3"/>
  <c r="BF139" i="3"/>
  <c r="T139" i="3"/>
  <c r="R139" i="3"/>
  <c r="P139" i="3"/>
  <c r="BK139" i="3"/>
  <c r="J139" i="3"/>
  <c r="BE139" i="3"/>
  <c r="BI138" i="3"/>
  <c r="BH138" i="3"/>
  <c r="BG138" i="3"/>
  <c r="BF138" i="3"/>
  <c r="T138" i="3"/>
  <c r="R138" i="3"/>
  <c r="P138" i="3"/>
  <c r="BK138" i="3"/>
  <c r="J138" i="3"/>
  <c r="BE138" i="3"/>
  <c r="BI137" i="3"/>
  <c r="BH137" i="3"/>
  <c r="BG137" i="3"/>
  <c r="BF137" i="3"/>
  <c r="T137" i="3"/>
  <c r="R137" i="3"/>
  <c r="P137" i="3"/>
  <c r="BK137" i="3"/>
  <c r="J137" i="3"/>
  <c r="BE137" i="3"/>
  <c r="BI136" i="3"/>
  <c r="BH136" i="3"/>
  <c r="BG136" i="3"/>
  <c r="BF136" i="3"/>
  <c r="T136" i="3"/>
  <c r="R136" i="3"/>
  <c r="P136" i="3"/>
  <c r="BK136" i="3"/>
  <c r="J136" i="3"/>
  <c r="BE136" i="3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R130" i="3"/>
  <c r="P130" i="3"/>
  <c r="BK130" i="3"/>
  <c r="J130" i="3"/>
  <c r="BE130" i="3"/>
  <c r="BI128" i="3"/>
  <c r="BH128" i="3"/>
  <c r="BG128" i="3"/>
  <c r="BF128" i="3"/>
  <c r="T128" i="3"/>
  <c r="T127" i="3"/>
  <c r="R128" i="3"/>
  <c r="R127" i="3"/>
  <c r="P128" i="3"/>
  <c r="P127" i="3"/>
  <c r="BK128" i="3"/>
  <c r="BK127" i="3"/>
  <c r="J127" i="3" s="1"/>
  <c r="J62" i="3" s="1"/>
  <c r="J128" i="3"/>
  <c r="BE128" i="3" s="1"/>
  <c r="BI126" i="3"/>
  <c r="BH126" i="3"/>
  <c r="BG126" i="3"/>
  <c r="BF126" i="3"/>
  <c r="T126" i="3"/>
  <c r="R126" i="3"/>
  <c r="P126" i="3"/>
  <c r="BK126" i="3"/>
  <c r="J126" i="3"/>
  <c r="BE126" i="3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/>
  <c r="BI123" i="3"/>
  <c r="BH123" i="3"/>
  <c r="BG123" i="3"/>
  <c r="BF123" i="3"/>
  <c r="T123" i="3"/>
  <c r="R123" i="3"/>
  <c r="P123" i="3"/>
  <c r="BK123" i="3"/>
  <c r="J123" i="3"/>
  <c r="BE123" i="3"/>
  <c r="BI122" i="3"/>
  <c r="BH122" i="3"/>
  <c r="BG122" i="3"/>
  <c r="BF122" i="3"/>
  <c r="T122" i="3"/>
  <c r="R122" i="3"/>
  <c r="P122" i="3"/>
  <c r="BK122" i="3"/>
  <c r="J122" i="3"/>
  <c r="BE122" i="3"/>
  <c r="BI121" i="3"/>
  <c r="BH121" i="3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R120" i="3"/>
  <c r="P120" i="3"/>
  <c r="BK120" i="3"/>
  <c r="J120" i="3"/>
  <c r="BE120" i="3"/>
  <c r="BI119" i="3"/>
  <c r="BH119" i="3"/>
  <c r="BG119" i="3"/>
  <c r="BF119" i="3"/>
  <c r="T119" i="3"/>
  <c r="R119" i="3"/>
  <c r="P119" i="3"/>
  <c r="BK119" i="3"/>
  <c r="J119" i="3"/>
  <c r="BE119" i="3"/>
  <c r="BI118" i="3"/>
  <c r="BH118" i="3"/>
  <c r="BG118" i="3"/>
  <c r="BF118" i="3"/>
  <c r="T118" i="3"/>
  <c r="R118" i="3"/>
  <c r="P118" i="3"/>
  <c r="BK118" i="3"/>
  <c r="J118" i="3"/>
  <c r="BE118" i="3"/>
  <c r="BI117" i="3"/>
  <c r="BH117" i="3"/>
  <c r="BG117" i="3"/>
  <c r="BF117" i="3"/>
  <c r="T117" i="3"/>
  <c r="R117" i="3"/>
  <c r="P117" i="3"/>
  <c r="BK117" i="3"/>
  <c r="J117" i="3"/>
  <c r="BE117" i="3"/>
  <c r="BI116" i="3"/>
  <c r="BH116" i="3"/>
  <c r="BG116" i="3"/>
  <c r="BF116" i="3"/>
  <c r="T116" i="3"/>
  <c r="R116" i="3"/>
  <c r="P116" i="3"/>
  <c r="BK116" i="3"/>
  <c r="J116" i="3"/>
  <c r="BE116" i="3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P114" i="3"/>
  <c r="BK114" i="3"/>
  <c r="J114" i="3"/>
  <c r="BE114" i="3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R112" i="3"/>
  <c r="P112" i="3"/>
  <c r="BK112" i="3"/>
  <c r="J112" i="3"/>
  <c r="BE112" i="3"/>
  <c r="BI111" i="3"/>
  <c r="BH111" i="3"/>
  <c r="BG111" i="3"/>
  <c r="BF111" i="3"/>
  <c r="T111" i="3"/>
  <c r="T110" i="3"/>
  <c r="R111" i="3"/>
  <c r="R110" i="3"/>
  <c r="P111" i="3"/>
  <c r="P110" i="3"/>
  <c r="BK111" i="3"/>
  <c r="BK110" i="3"/>
  <c r="J110" i="3" s="1"/>
  <c r="J61" i="3" s="1"/>
  <c r="J111" i="3"/>
  <c r="BE111" i="3" s="1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J106" i="3"/>
  <c r="BE106" i="3"/>
  <c r="BI105" i="3"/>
  <c r="BH105" i="3"/>
  <c r="BG105" i="3"/>
  <c r="BF105" i="3"/>
  <c r="T105" i="3"/>
  <c r="R105" i="3"/>
  <c r="P105" i="3"/>
  <c r="BK105" i="3"/>
  <c r="J105" i="3"/>
  <c r="BE105" i="3"/>
  <c r="BI104" i="3"/>
  <c r="BH104" i="3"/>
  <c r="BG104" i="3"/>
  <c r="BF104" i="3"/>
  <c r="T104" i="3"/>
  <c r="R104" i="3"/>
  <c r="P104" i="3"/>
  <c r="BK104" i="3"/>
  <c r="J104" i="3"/>
  <c r="BE104" i="3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/>
  <c r="BI99" i="3"/>
  <c r="BH99" i="3"/>
  <c r="BG99" i="3"/>
  <c r="BF99" i="3"/>
  <c r="T99" i="3"/>
  <c r="T98" i="3"/>
  <c r="R99" i="3"/>
  <c r="R98" i="3"/>
  <c r="P99" i="3"/>
  <c r="P98" i="3"/>
  <c r="BK99" i="3"/>
  <c r="BK98" i="3"/>
  <c r="J98" i="3" s="1"/>
  <c r="J60" i="3" s="1"/>
  <c r="J99" i="3"/>
  <c r="BE99" i="3" s="1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T93" i="3"/>
  <c r="R94" i="3"/>
  <c r="R93" i="3"/>
  <c r="P94" i="3"/>
  <c r="P93" i="3"/>
  <c r="BK94" i="3"/>
  <c r="BK93" i="3"/>
  <c r="J93" i="3" s="1"/>
  <c r="J59" i="3" s="1"/>
  <c r="J94" i="3"/>
  <c r="BE94" i="3" s="1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/>
  <c r="BI89" i="3"/>
  <c r="BH89" i="3"/>
  <c r="BG89" i="3"/>
  <c r="BF89" i="3"/>
  <c r="T89" i="3"/>
  <c r="R89" i="3"/>
  <c r="P89" i="3"/>
  <c r="BK89" i="3"/>
  <c r="J89" i="3"/>
  <c r="BE89" i="3"/>
  <c r="BI88" i="3"/>
  <c r="BH88" i="3"/>
  <c r="BG88" i="3"/>
  <c r="BF88" i="3"/>
  <c r="T88" i="3"/>
  <c r="R88" i="3"/>
  <c r="P88" i="3"/>
  <c r="BK88" i="3"/>
  <c r="J88" i="3"/>
  <c r="BE88" i="3"/>
  <c r="BI87" i="3"/>
  <c r="BH87" i="3"/>
  <c r="BG87" i="3"/>
  <c r="BF87" i="3"/>
  <c r="T87" i="3"/>
  <c r="R87" i="3"/>
  <c r="P87" i="3"/>
  <c r="BK87" i="3"/>
  <c r="J87" i="3"/>
  <c r="BE87" i="3"/>
  <c r="BI86" i="3"/>
  <c r="F34" i="3"/>
  <c r="BD53" i="1" s="1"/>
  <c r="BH86" i="3"/>
  <c r="F33" i="3" s="1"/>
  <c r="BC53" i="1" s="1"/>
  <c r="BG86" i="3"/>
  <c r="F32" i="3"/>
  <c r="BB53" i="1" s="1"/>
  <c r="BF86" i="3"/>
  <c r="J31" i="3" s="1"/>
  <c r="AW53" i="1" s="1"/>
  <c r="T86" i="3"/>
  <c r="T85" i="3"/>
  <c r="T84" i="3" s="1"/>
  <c r="T83" i="3" s="1"/>
  <c r="R86" i="3"/>
  <c r="R85" i="3"/>
  <c r="R84" i="3" s="1"/>
  <c r="R83" i="3" s="1"/>
  <c r="P86" i="3"/>
  <c r="P85" i="3"/>
  <c r="P84" i="3" s="1"/>
  <c r="P83" i="3" s="1"/>
  <c r="AU53" i="1" s="1"/>
  <c r="BK86" i="3"/>
  <c r="BK85" i="3" s="1"/>
  <c r="J86" i="3"/>
  <c r="BE86" i="3" s="1"/>
  <c r="J79" i="3"/>
  <c r="F79" i="3"/>
  <c r="F77" i="3"/>
  <c r="E75" i="3"/>
  <c r="J51" i="3"/>
  <c r="F51" i="3"/>
  <c r="F49" i="3"/>
  <c r="E47" i="3"/>
  <c r="J18" i="3"/>
  <c r="E18" i="3"/>
  <c r="F80" i="3" s="1"/>
  <c r="F52" i="3"/>
  <c r="J17" i="3"/>
  <c r="J12" i="3"/>
  <c r="J77" i="3" s="1"/>
  <c r="J49" i="3"/>
  <c r="E7" i="3"/>
  <c r="E73" i="3"/>
  <c r="E45" i="3"/>
  <c r="AY52" i="1"/>
  <c r="AX52" i="1"/>
  <c r="BI418" i="2"/>
  <c r="BH418" i="2"/>
  <c r="BG418" i="2"/>
  <c r="BF418" i="2"/>
  <c r="T418" i="2"/>
  <c r="R418" i="2"/>
  <c r="P418" i="2"/>
  <c r="BK418" i="2"/>
  <c r="J418" i="2"/>
  <c r="BE418" i="2" s="1"/>
  <c r="BI417" i="2"/>
  <c r="BH417" i="2"/>
  <c r="BG417" i="2"/>
  <c r="BF417" i="2"/>
  <c r="T417" i="2"/>
  <c r="R417" i="2"/>
  <c r="P417" i="2"/>
  <c r="BK417" i="2"/>
  <c r="J417" i="2"/>
  <c r="BE417" i="2" s="1"/>
  <c r="BI415" i="2"/>
  <c r="BH415" i="2"/>
  <c r="BG415" i="2"/>
  <c r="BF415" i="2"/>
  <c r="T415" i="2"/>
  <c r="R415" i="2"/>
  <c r="P415" i="2"/>
  <c r="BK415" i="2"/>
  <c r="J415" i="2"/>
  <c r="BE415" i="2" s="1"/>
  <c r="BI413" i="2"/>
  <c r="BH413" i="2"/>
  <c r="BG413" i="2"/>
  <c r="BF413" i="2"/>
  <c r="T413" i="2"/>
  <c r="T412" i="2" s="1"/>
  <c r="R413" i="2"/>
  <c r="R412" i="2" s="1"/>
  <c r="P413" i="2"/>
  <c r="P412" i="2" s="1"/>
  <c r="BK413" i="2"/>
  <c r="BK412" i="2" s="1"/>
  <c r="J412" i="2" s="1"/>
  <c r="J77" i="2" s="1"/>
  <c r="J413" i="2"/>
  <c r="BE413" i="2"/>
  <c r="BI411" i="2"/>
  <c r="BH411" i="2"/>
  <c r="BG411" i="2"/>
  <c r="BF411" i="2"/>
  <c r="T411" i="2"/>
  <c r="R411" i="2"/>
  <c r="P411" i="2"/>
  <c r="BK411" i="2"/>
  <c r="J411" i="2"/>
  <c r="BE411" i="2" s="1"/>
  <c r="BI409" i="2"/>
  <c r="BH409" i="2"/>
  <c r="BG409" i="2"/>
  <c r="BF409" i="2"/>
  <c r="T409" i="2"/>
  <c r="R409" i="2"/>
  <c r="P409" i="2"/>
  <c r="BK409" i="2"/>
  <c r="J409" i="2"/>
  <c r="BE409" i="2" s="1"/>
  <c r="BI407" i="2"/>
  <c r="BH407" i="2"/>
  <c r="BG407" i="2"/>
  <c r="BF407" i="2"/>
  <c r="T407" i="2"/>
  <c r="R407" i="2"/>
  <c r="P407" i="2"/>
  <c r="BK407" i="2"/>
  <c r="J407" i="2"/>
  <c r="BE407" i="2" s="1"/>
  <c r="BI405" i="2"/>
  <c r="BH405" i="2"/>
  <c r="BG405" i="2"/>
  <c r="BF405" i="2"/>
  <c r="T405" i="2"/>
  <c r="T404" i="2" s="1"/>
  <c r="R405" i="2"/>
  <c r="R404" i="2" s="1"/>
  <c r="P405" i="2"/>
  <c r="P404" i="2" s="1"/>
  <c r="BK405" i="2"/>
  <c r="BK404" i="2" s="1"/>
  <c r="J404" i="2" s="1"/>
  <c r="J76" i="2" s="1"/>
  <c r="J405" i="2"/>
  <c r="BE405" i="2"/>
  <c r="BI403" i="2"/>
  <c r="BH403" i="2"/>
  <c r="BG403" i="2"/>
  <c r="BF403" i="2"/>
  <c r="T403" i="2"/>
  <c r="R403" i="2"/>
  <c r="P403" i="2"/>
  <c r="BK403" i="2"/>
  <c r="J403" i="2"/>
  <c r="BE403" i="2" s="1"/>
  <c r="BI402" i="2"/>
  <c r="BH402" i="2"/>
  <c r="BG402" i="2"/>
  <c r="BF402" i="2"/>
  <c r="T402" i="2"/>
  <c r="R402" i="2"/>
  <c r="P402" i="2"/>
  <c r="BK402" i="2"/>
  <c r="J402" i="2"/>
  <c r="BE402" i="2" s="1"/>
  <c r="BI401" i="2"/>
  <c r="BH401" i="2"/>
  <c r="BG401" i="2"/>
  <c r="BF401" i="2"/>
  <c r="T401" i="2"/>
  <c r="R401" i="2"/>
  <c r="P401" i="2"/>
  <c r="BK401" i="2"/>
  <c r="J401" i="2"/>
  <c r="BE401" i="2" s="1"/>
  <c r="BI399" i="2"/>
  <c r="BH399" i="2"/>
  <c r="BG399" i="2"/>
  <c r="BF399" i="2"/>
  <c r="T399" i="2"/>
  <c r="R399" i="2"/>
  <c r="P399" i="2"/>
  <c r="BK399" i="2"/>
  <c r="J399" i="2"/>
  <c r="BE399" i="2" s="1"/>
  <c r="BI387" i="2"/>
  <c r="BH387" i="2"/>
  <c r="BG387" i="2"/>
  <c r="BF387" i="2"/>
  <c r="T387" i="2"/>
  <c r="T386" i="2" s="1"/>
  <c r="R387" i="2"/>
  <c r="R386" i="2" s="1"/>
  <c r="P387" i="2"/>
  <c r="P386" i="2" s="1"/>
  <c r="BK387" i="2"/>
  <c r="BK386" i="2" s="1"/>
  <c r="J386" i="2" s="1"/>
  <c r="J75" i="2" s="1"/>
  <c r="J387" i="2"/>
  <c r="BE387" i="2"/>
  <c r="BI384" i="2"/>
  <c r="BH384" i="2"/>
  <c r="BG384" i="2"/>
  <c r="BF384" i="2"/>
  <c r="T384" i="2"/>
  <c r="R384" i="2"/>
  <c r="P384" i="2"/>
  <c r="BK384" i="2"/>
  <c r="J384" i="2"/>
  <c r="BE384" i="2" s="1"/>
  <c r="BI383" i="2"/>
  <c r="BH383" i="2"/>
  <c r="BG383" i="2"/>
  <c r="BF383" i="2"/>
  <c r="T383" i="2"/>
  <c r="T382" i="2" s="1"/>
  <c r="R383" i="2"/>
  <c r="R382" i="2" s="1"/>
  <c r="P383" i="2"/>
  <c r="P382" i="2" s="1"/>
  <c r="BK383" i="2"/>
  <c r="BK382" i="2" s="1"/>
  <c r="J382" i="2" s="1"/>
  <c r="J74" i="2" s="1"/>
  <c r="J383" i="2"/>
  <c r="BE383" i="2"/>
  <c r="BI380" i="2"/>
  <c r="BH380" i="2"/>
  <c r="BG380" i="2"/>
  <c r="BF380" i="2"/>
  <c r="T380" i="2"/>
  <c r="R380" i="2"/>
  <c r="P380" i="2"/>
  <c r="BK380" i="2"/>
  <c r="J380" i="2"/>
  <c r="BE380" i="2" s="1"/>
  <c r="BI376" i="2"/>
  <c r="BH376" i="2"/>
  <c r="BG376" i="2"/>
  <c r="BF376" i="2"/>
  <c r="T376" i="2"/>
  <c r="R376" i="2"/>
  <c r="P376" i="2"/>
  <c r="BK376" i="2"/>
  <c r="J376" i="2"/>
  <c r="BE376" i="2" s="1"/>
  <c r="BI373" i="2"/>
  <c r="BH373" i="2"/>
  <c r="BG373" i="2"/>
  <c r="BF373" i="2"/>
  <c r="T373" i="2"/>
  <c r="R373" i="2"/>
  <c r="P373" i="2"/>
  <c r="BK373" i="2"/>
  <c r="J373" i="2"/>
  <c r="BE373" i="2" s="1"/>
  <c r="BI371" i="2"/>
  <c r="BH371" i="2"/>
  <c r="BG371" i="2"/>
  <c r="BF371" i="2"/>
  <c r="T371" i="2"/>
  <c r="T370" i="2" s="1"/>
  <c r="R371" i="2"/>
  <c r="R370" i="2" s="1"/>
  <c r="P371" i="2"/>
  <c r="P370" i="2" s="1"/>
  <c r="BK371" i="2"/>
  <c r="BK370" i="2" s="1"/>
  <c r="J370" i="2" s="1"/>
  <c r="J73" i="2" s="1"/>
  <c r="J371" i="2"/>
  <c r="BE371" i="2"/>
  <c r="BI369" i="2"/>
  <c r="BH369" i="2"/>
  <c r="BG369" i="2"/>
  <c r="BF369" i="2"/>
  <c r="T369" i="2"/>
  <c r="R369" i="2"/>
  <c r="P369" i="2"/>
  <c r="BK369" i="2"/>
  <c r="J369" i="2"/>
  <c r="BE369" i="2" s="1"/>
  <c r="BI367" i="2"/>
  <c r="BH367" i="2"/>
  <c r="BG367" i="2"/>
  <c r="BF367" i="2"/>
  <c r="T367" i="2"/>
  <c r="T366" i="2" s="1"/>
  <c r="R367" i="2"/>
  <c r="R366" i="2" s="1"/>
  <c r="P367" i="2"/>
  <c r="P366" i="2" s="1"/>
  <c r="BK367" i="2"/>
  <c r="BK366" i="2" s="1"/>
  <c r="J366" i="2" s="1"/>
  <c r="J72" i="2" s="1"/>
  <c r="J367" i="2"/>
  <c r="BE367" i="2"/>
  <c r="BI365" i="2"/>
  <c r="BH365" i="2"/>
  <c r="BG365" i="2"/>
  <c r="BF365" i="2"/>
  <c r="T365" i="2"/>
  <c r="R365" i="2"/>
  <c r="P365" i="2"/>
  <c r="BK365" i="2"/>
  <c r="J365" i="2"/>
  <c r="BE365" i="2" s="1"/>
  <c r="BI363" i="2"/>
  <c r="BH363" i="2"/>
  <c r="BG363" i="2"/>
  <c r="BF363" i="2"/>
  <c r="T363" i="2"/>
  <c r="R363" i="2"/>
  <c r="P363" i="2"/>
  <c r="BK363" i="2"/>
  <c r="J363" i="2"/>
  <c r="BE363" i="2" s="1"/>
  <c r="BI361" i="2"/>
  <c r="BH361" i="2"/>
  <c r="BG361" i="2"/>
  <c r="BF361" i="2"/>
  <c r="T361" i="2"/>
  <c r="R361" i="2"/>
  <c r="P361" i="2"/>
  <c r="BK361" i="2"/>
  <c r="J361" i="2"/>
  <c r="BE361" i="2" s="1"/>
  <c r="BI359" i="2"/>
  <c r="BH359" i="2"/>
  <c r="BG359" i="2"/>
  <c r="BF359" i="2"/>
  <c r="T359" i="2"/>
  <c r="R359" i="2"/>
  <c r="P359" i="2"/>
  <c r="BK359" i="2"/>
  <c r="J359" i="2"/>
  <c r="BE359" i="2" s="1"/>
  <c r="BI357" i="2"/>
  <c r="BH357" i="2"/>
  <c r="BG357" i="2"/>
  <c r="BF357" i="2"/>
  <c r="T357" i="2"/>
  <c r="R357" i="2"/>
  <c r="P357" i="2"/>
  <c r="BK357" i="2"/>
  <c r="J357" i="2"/>
  <c r="BE357" i="2" s="1"/>
  <c r="BI356" i="2"/>
  <c r="BH356" i="2"/>
  <c r="BG356" i="2"/>
  <c r="BF356" i="2"/>
  <c r="T356" i="2"/>
  <c r="R356" i="2"/>
  <c r="P356" i="2"/>
  <c r="BK356" i="2"/>
  <c r="J356" i="2"/>
  <c r="BE356" i="2" s="1"/>
  <c r="BI355" i="2"/>
  <c r="BH355" i="2"/>
  <c r="BG355" i="2"/>
  <c r="BF355" i="2"/>
  <c r="T355" i="2"/>
  <c r="R355" i="2"/>
  <c r="P355" i="2"/>
  <c r="BK355" i="2"/>
  <c r="J355" i="2"/>
  <c r="BE355" i="2" s="1"/>
  <c r="BI354" i="2"/>
  <c r="BH354" i="2"/>
  <c r="BG354" i="2"/>
  <c r="BF354" i="2"/>
  <c r="T354" i="2"/>
  <c r="R354" i="2"/>
  <c r="P354" i="2"/>
  <c r="BK354" i="2"/>
  <c r="J354" i="2"/>
  <c r="BE354" i="2" s="1"/>
  <c r="BI353" i="2"/>
  <c r="BH353" i="2"/>
  <c r="BG353" i="2"/>
  <c r="BF353" i="2"/>
  <c r="T353" i="2"/>
  <c r="R353" i="2"/>
  <c r="P353" i="2"/>
  <c r="BK353" i="2"/>
  <c r="J353" i="2"/>
  <c r="BE353" i="2" s="1"/>
  <c r="BI352" i="2"/>
  <c r="BH352" i="2"/>
  <c r="BG352" i="2"/>
  <c r="BF352" i="2"/>
  <c r="T352" i="2"/>
  <c r="R352" i="2"/>
  <c r="P352" i="2"/>
  <c r="BK352" i="2"/>
  <c r="J352" i="2"/>
  <c r="BE352" i="2" s="1"/>
  <c r="BI351" i="2"/>
  <c r="BH351" i="2"/>
  <c r="BG351" i="2"/>
  <c r="BF351" i="2"/>
  <c r="T351" i="2"/>
  <c r="R351" i="2"/>
  <c r="P351" i="2"/>
  <c r="BK351" i="2"/>
  <c r="J351" i="2"/>
  <c r="BE351" i="2" s="1"/>
  <c r="BI350" i="2"/>
  <c r="BH350" i="2"/>
  <c r="BG350" i="2"/>
  <c r="BF350" i="2"/>
  <c r="T350" i="2"/>
  <c r="R350" i="2"/>
  <c r="P350" i="2"/>
  <c r="BK350" i="2"/>
  <c r="J350" i="2"/>
  <c r="BE350" i="2" s="1"/>
  <c r="BI349" i="2"/>
  <c r="BH349" i="2"/>
  <c r="BG349" i="2"/>
  <c r="BF349" i="2"/>
  <c r="T349" i="2"/>
  <c r="R349" i="2"/>
  <c r="P349" i="2"/>
  <c r="BK349" i="2"/>
  <c r="J349" i="2"/>
  <c r="BE349" i="2" s="1"/>
  <c r="BI348" i="2"/>
  <c r="BH348" i="2"/>
  <c r="BG348" i="2"/>
  <c r="BF348" i="2"/>
  <c r="T348" i="2"/>
  <c r="R348" i="2"/>
  <c r="P348" i="2"/>
  <c r="BK348" i="2"/>
  <c r="J348" i="2"/>
  <c r="BE348" i="2" s="1"/>
  <c r="BI347" i="2"/>
  <c r="BH347" i="2"/>
  <c r="BG347" i="2"/>
  <c r="BF347" i="2"/>
  <c r="T347" i="2"/>
  <c r="R347" i="2"/>
  <c r="P347" i="2"/>
  <c r="BK347" i="2"/>
  <c r="J347" i="2"/>
  <c r="BE347" i="2" s="1"/>
  <c r="BI335" i="2"/>
  <c r="BH335" i="2"/>
  <c r="BG335" i="2"/>
  <c r="BF335" i="2"/>
  <c r="T335" i="2"/>
  <c r="R335" i="2"/>
  <c r="P335" i="2"/>
  <c r="BK335" i="2"/>
  <c r="J335" i="2"/>
  <c r="BE335" i="2" s="1"/>
  <c r="BI334" i="2"/>
  <c r="BH334" i="2"/>
  <c r="BG334" i="2"/>
  <c r="BF334" i="2"/>
  <c r="T334" i="2"/>
  <c r="R334" i="2"/>
  <c r="P334" i="2"/>
  <c r="BK334" i="2"/>
  <c r="J334" i="2"/>
  <c r="BE334" i="2" s="1"/>
  <c r="BI333" i="2"/>
  <c r="BH333" i="2"/>
  <c r="BG333" i="2"/>
  <c r="BF333" i="2"/>
  <c r="T333" i="2"/>
  <c r="R333" i="2"/>
  <c r="P333" i="2"/>
  <c r="BK333" i="2"/>
  <c r="J333" i="2"/>
  <c r="BE333" i="2" s="1"/>
  <c r="BI332" i="2"/>
  <c r="BH332" i="2"/>
  <c r="BG332" i="2"/>
  <c r="BF332" i="2"/>
  <c r="T332" i="2"/>
  <c r="R332" i="2"/>
  <c r="P332" i="2"/>
  <c r="BK332" i="2"/>
  <c r="J332" i="2"/>
  <c r="BE332" i="2" s="1"/>
  <c r="BI331" i="2"/>
  <c r="BH331" i="2"/>
  <c r="BG331" i="2"/>
  <c r="BF331" i="2"/>
  <c r="T331" i="2"/>
  <c r="R331" i="2"/>
  <c r="P331" i="2"/>
  <c r="BK331" i="2"/>
  <c r="J331" i="2"/>
  <c r="BE331" i="2" s="1"/>
  <c r="BI330" i="2"/>
  <c r="BH330" i="2"/>
  <c r="BG330" i="2"/>
  <c r="BF330" i="2"/>
  <c r="T330" i="2"/>
  <c r="R330" i="2"/>
  <c r="P330" i="2"/>
  <c r="BK330" i="2"/>
  <c r="J330" i="2"/>
  <c r="BE330" i="2" s="1"/>
  <c r="BI329" i="2"/>
  <c r="BH329" i="2"/>
  <c r="BG329" i="2"/>
  <c r="BF329" i="2"/>
  <c r="T329" i="2"/>
  <c r="R329" i="2"/>
  <c r="P329" i="2"/>
  <c r="BK329" i="2"/>
  <c r="J329" i="2"/>
  <c r="BE329" i="2" s="1"/>
  <c r="BI328" i="2"/>
  <c r="BH328" i="2"/>
  <c r="BG328" i="2"/>
  <c r="BF328" i="2"/>
  <c r="T328" i="2"/>
  <c r="R328" i="2"/>
  <c r="P328" i="2"/>
  <c r="BK328" i="2"/>
  <c r="J328" i="2"/>
  <c r="BE328" i="2" s="1"/>
  <c r="BI327" i="2"/>
  <c r="BH327" i="2"/>
  <c r="BG327" i="2"/>
  <c r="BF327" i="2"/>
  <c r="T327" i="2"/>
  <c r="R327" i="2"/>
  <c r="P327" i="2"/>
  <c r="BK327" i="2"/>
  <c r="J327" i="2"/>
  <c r="BE327" i="2" s="1"/>
  <c r="BI317" i="2"/>
  <c r="BH317" i="2"/>
  <c r="BG317" i="2"/>
  <c r="BF317" i="2"/>
  <c r="T317" i="2"/>
  <c r="R317" i="2"/>
  <c r="P317" i="2"/>
  <c r="BK317" i="2"/>
  <c r="J317" i="2"/>
  <c r="BE317" i="2" s="1"/>
  <c r="BI316" i="2"/>
  <c r="BH316" i="2"/>
  <c r="BG316" i="2"/>
  <c r="BF316" i="2"/>
  <c r="T316" i="2"/>
  <c r="R316" i="2"/>
  <c r="P316" i="2"/>
  <c r="BK316" i="2"/>
  <c r="J316" i="2"/>
  <c r="BE316" i="2" s="1"/>
  <c r="BI312" i="2"/>
  <c r="BH312" i="2"/>
  <c r="BG312" i="2"/>
  <c r="BF312" i="2"/>
  <c r="T312" i="2"/>
  <c r="T311" i="2" s="1"/>
  <c r="R312" i="2"/>
  <c r="R311" i="2" s="1"/>
  <c r="P312" i="2"/>
  <c r="P311" i="2" s="1"/>
  <c r="BK312" i="2"/>
  <c r="BK311" i="2" s="1"/>
  <c r="J311" i="2" s="1"/>
  <c r="J71" i="2" s="1"/>
  <c r="J312" i="2"/>
  <c r="BE312" i="2"/>
  <c r="BI310" i="2"/>
  <c r="BH310" i="2"/>
  <c r="BG310" i="2"/>
  <c r="BF310" i="2"/>
  <c r="T310" i="2"/>
  <c r="R310" i="2"/>
  <c r="P310" i="2"/>
  <c r="BK310" i="2"/>
  <c r="J310" i="2"/>
  <c r="BE310" i="2" s="1"/>
  <c r="BI308" i="2"/>
  <c r="BH308" i="2"/>
  <c r="BG308" i="2"/>
  <c r="BF308" i="2"/>
  <c r="T308" i="2"/>
  <c r="R308" i="2"/>
  <c r="P308" i="2"/>
  <c r="BK308" i="2"/>
  <c r="J308" i="2"/>
  <c r="BE308" i="2" s="1"/>
  <c r="BI307" i="2"/>
  <c r="BH307" i="2"/>
  <c r="BG307" i="2"/>
  <c r="BF307" i="2"/>
  <c r="T307" i="2"/>
  <c r="R307" i="2"/>
  <c r="P307" i="2"/>
  <c r="BK307" i="2"/>
  <c r="J307" i="2"/>
  <c r="BE307" i="2" s="1"/>
  <c r="BI306" i="2"/>
  <c r="BH306" i="2"/>
  <c r="BG306" i="2"/>
  <c r="BF306" i="2"/>
  <c r="T306" i="2"/>
  <c r="R306" i="2"/>
  <c r="P306" i="2"/>
  <c r="BK306" i="2"/>
  <c r="J306" i="2"/>
  <c r="BE306" i="2" s="1"/>
  <c r="BI304" i="2"/>
  <c r="BH304" i="2"/>
  <c r="BG304" i="2"/>
  <c r="BF304" i="2"/>
  <c r="T304" i="2"/>
  <c r="R304" i="2"/>
  <c r="P304" i="2"/>
  <c r="BK304" i="2"/>
  <c r="J304" i="2"/>
  <c r="BE304" i="2" s="1"/>
  <c r="BI302" i="2"/>
  <c r="BH302" i="2"/>
  <c r="BG302" i="2"/>
  <c r="BF302" i="2"/>
  <c r="T302" i="2"/>
  <c r="R302" i="2"/>
  <c r="P302" i="2"/>
  <c r="BK302" i="2"/>
  <c r="J302" i="2"/>
  <c r="BE302" i="2" s="1"/>
  <c r="BI300" i="2"/>
  <c r="BH300" i="2"/>
  <c r="BG300" i="2"/>
  <c r="BF300" i="2"/>
  <c r="T300" i="2"/>
  <c r="R300" i="2"/>
  <c r="P300" i="2"/>
  <c r="BK300" i="2"/>
  <c r="J300" i="2"/>
  <c r="BE300" i="2" s="1"/>
  <c r="BI299" i="2"/>
  <c r="BH299" i="2"/>
  <c r="BG299" i="2"/>
  <c r="BF299" i="2"/>
  <c r="T299" i="2"/>
  <c r="R299" i="2"/>
  <c r="P299" i="2"/>
  <c r="BK299" i="2"/>
  <c r="J299" i="2"/>
  <c r="BE299" i="2" s="1"/>
  <c r="BI298" i="2"/>
  <c r="BH298" i="2"/>
  <c r="BG298" i="2"/>
  <c r="BF298" i="2"/>
  <c r="T298" i="2"/>
  <c r="R298" i="2"/>
  <c r="P298" i="2"/>
  <c r="BK298" i="2"/>
  <c r="J298" i="2"/>
  <c r="BE298" i="2" s="1"/>
  <c r="BI297" i="2"/>
  <c r="BH297" i="2"/>
  <c r="BG297" i="2"/>
  <c r="BF297" i="2"/>
  <c r="T297" i="2"/>
  <c r="R297" i="2"/>
  <c r="P297" i="2"/>
  <c r="BK297" i="2"/>
  <c r="J297" i="2"/>
  <c r="BE297" i="2" s="1"/>
  <c r="BI295" i="2"/>
  <c r="BH295" i="2"/>
  <c r="BG295" i="2"/>
  <c r="BF295" i="2"/>
  <c r="T295" i="2"/>
  <c r="R295" i="2"/>
  <c r="P295" i="2"/>
  <c r="BK295" i="2"/>
  <c r="J295" i="2"/>
  <c r="BE295" i="2" s="1"/>
  <c r="BI293" i="2"/>
  <c r="BH293" i="2"/>
  <c r="BG293" i="2"/>
  <c r="BF293" i="2"/>
  <c r="T293" i="2"/>
  <c r="R293" i="2"/>
  <c r="P293" i="2"/>
  <c r="BK293" i="2"/>
  <c r="J293" i="2"/>
  <c r="BE293" i="2" s="1"/>
  <c r="BI291" i="2"/>
  <c r="BH291" i="2"/>
  <c r="BG291" i="2"/>
  <c r="BF291" i="2"/>
  <c r="T291" i="2"/>
  <c r="T290" i="2" s="1"/>
  <c r="R291" i="2"/>
  <c r="R290" i="2" s="1"/>
  <c r="P291" i="2"/>
  <c r="P290" i="2" s="1"/>
  <c r="BK291" i="2"/>
  <c r="BK290" i="2" s="1"/>
  <c r="J290" i="2" s="1"/>
  <c r="J70" i="2" s="1"/>
  <c r="J291" i="2"/>
  <c r="BE291" i="2"/>
  <c r="BI289" i="2"/>
  <c r="BH289" i="2"/>
  <c r="BG289" i="2"/>
  <c r="BF289" i="2"/>
  <c r="T289" i="2"/>
  <c r="R289" i="2"/>
  <c r="P289" i="2"/>
  <c r="BK289" i="2"/>
  <c r="J289" i="2"/>
  <c r="BE289" i="2" s="1"/>
  <c r="BI288" i="2"/>
  <c r="BH288" i="2"/>
  <c r="BG288" i="2"/>
  <c r="BF288" i="2"/>
  <c r="T288" i="2"/>
  <c r="R288" i="2"/>
  <c r="P288" i="2"/>
  <c r="BK288" i="2"/>
  <c r="J288" i="2"/>
  <c r="BE288" i="2" s="1"/>
  <c r="BI287" i="2"/>
  <c r="BH287" i="2"/>
  <c r="BG287" i="2"/>
  <c r="BF287" i="2"/>
  <c r="T287" i="2"/>
  <c r="T286" i="2" s="1"/>
  <c r="R287" i="2"/>
  <c r="R286" i="2" s="1"/>
  <c r="P287" i="2"/>
  <c r="P286" i="2" s="1"/>
  <c r="BK287" i="2"/>
  <c r="BK286" i="2" s="1"/>
  <c r="J286" i="2" s="1"/>
  <c r="J69" i="2" s="1"/>
  <c r="J287" i="2"/>
  <c r="BE287" i="2"/>
  <c r="BI285" i="2"/>
  <c r="BH285" i="2"/>
  <c r="BG285" i="2"/>
  <c r="BF285" i="2"/>
  <c r="T285" i="2"/>
  <c r="R285" i="2"/>
  <c r="P285" i="2"/>
  <c r="BK285" i="2"/>
  <c r="J285" i="2"/>
  <c r="BE285" i="2" s="1"/>
  <c r="BI284" i="2"/>
  <c r="BH284" i="2"/>
  <c r="BG284" i="2"/>
  <c r="BF284" i="2"/>
  <c r="T284" i="2"/>
  <c r="R284" i="2"/>
  <c r="P284" i="2"/>
  <c r="BK284" i="2"/>
  <c r="J284" i="2"/>
  <c r="BE284" i="2" s="1"/>
  <c r="BI283" i="2"/>
  <c r="BH283" i="2"/>
  <c r="BG283" i="2"/>
  <c r="BF283" i="2"/>
  <c r="T283" i="2"/>
  <c r="R283" i="2"/>
  <c r="P283" i="2"/>
  <c r="BK283" i="2"/>
  <c r="J283" i="2"/>
  <c r="BE283" i="2" s="1"/>
  <c r="BI282" i="2"/>
  <c r="BH282" i="2"/>
  <c r="BG282" i="2"/>
  <c r="BF282" i="2"/>
  <c r="T282" i="2"/>
  <c r="R282" i="2"/>
  <c r="P282" i="2"/>
  <c r="BK282" i="2"/>
  <c r="J282" i="2"/>
  <c r="BE282" i="2" s="1"/>
  <c r="BI281" i="2"/>
  <c r="BH281" i="2"/>
  <c r="BG281" i="2"/>
  <c r="BF281" i="2"/>
  <c r="T281" i="2"/>
  <c r="R281" i="2"/>
  <c r="P281" i="2"/>
  <c r="BK281" i="2"/>
  <c r="J281" i="2"/>
  <c r="BE281" i="2" s="1"/>
  <c r="BI280" i="2"/>
  <c r="BH280" i="2"/>
  <c r="BG280" i="2"/>
  <c r="BF280" i="2"/>
  <c r="T280" i="2"/>
  <c r="R280" i="2"/>
  <c r="P280" i="2"/>
  <c r="BK280" i="2"/>
  <c r="J280" i="2"/>
  <c r="BE280" i="2" s="1"/>
  <c r="BI279" i="2"/>
  <c r="BH279" i="2"/>
  <c r="BG279" i="2"/>
  <c r="BF279" i="2"/>
  <c r="T279" i="2"/>
  <c r="R279" i="2"/>
  <c r="P279" i="2"/>
  <c r="BK279" i="2"/>
  <c r="J279" i="2"/>
  <c r="BE279" i="2" s="1"/>
  <c r="BI278" i="2"/>
  <c r="BH278" i="2"/>
  <c r="BG278" i="2"/>
  <c r="BF278" i="2"/>
  <c r="T278" i="2"/>
  <c r="T277" i="2" s="1"/>
  <c r="R278" i="2"/>
  <c r="R277" i="2" s="1"/>
  <c r="P278" i="2"/>
  <c r="P277" i="2" s="1"/>
  <c r="BK278" i="2"/>
  <c r="BK277" i="2" s="1"/>
  <c r="J277" i="2" s="1"/>
  <c r="J68" i="2" s="1"/>
  <c r="J278" i="2"/>
  <c r="BE278" i="2"/>
  <c r="BI275" i="2"/>
  <c r="BH275" i="2"/>
  <c r="BG275" i="2"/>
  <c r="BF275" i="2"/>
  <c r="T275" i="2"/>
  <c r="R275" i="2"/>
  <c r="P275" i="2"/>
  <c r="BK275" i="2"/>
  <c r="J275" i="2"/>
  <c r="BE275" i="2" s="1"/>
  <c r="BI274" i="2"/>
  <c r="BH274" i="2"/>
  <c r="BG274" i="2"/>
  <c r="BF274" i="2"/>
  <c r="T274" i="2"/>
  <c r="R274" i="2"/>
  <c r="P274" i="2"/>
  <c r="BK274" i="2"/>
  <c r="J274" i="2"/>
  <c r="BE274" i="2" s="1"/>
  <c r="BI272" i="2"/>
  <c r="BH272" i="2"/>
  <c r="BG272" i="2"/>
  <c r="BF272" i="2"/>
  <c r="T272" i="2"/>
  <c r="R272" i="2"/>
  <c r="P272" i="2"/>
  <c r="BK272" i="2"/>
  <c r="J272" i="2"/>
  <c r="BE272" i="2" s="1"/>
  <c r="BI271" i="2"/>
  <c r="BH271" i="2"/>
  <c r="BG271" i="2"/>
  <c r="BF271" i="2"/>
  <c r="T271" i="2"/>
  <c r="R271" i="2"/>
  <c r="P271" i="2"/>
  <c r="BK271" i="2"/>
  <c r="J271" i="2"/>
  <c r="BE271" i="2" s="1"/>
  <c r="BI269" i="2"/>
  <c r="BH269" i="2"/>
  <c r="BG269" i="2"/>
  <c r="BF269" i="2"/>
  <c r="T269" i="2"/>
  <c r="R269" i="2"/>
  <c r="P269" i="2"/>
  <c r="BK269" i="2"/>
  <c r="J269" i="2"/>
  <c r="BE269" i="2" s="1"/>
  <c r="BI267" i="2"/>
  <c r="BH267" i="2"/>
  <c r="BG267" i="2"/>
  <c r="BF267" i="2"/>
  <c r="T267" i="2"/>
  <c r="R267" i="2"/>
  <c r="P267" i="2"/>
  <c r="BK267" i="2"/>
  <c r="J267" i="2"/>
  <c r="BE267" i="2" s="1"/>
  <c r="BI265" i="2"/>
  <c r="BH265" i="2"/>
  <c r="BG265" i="2"/>
  <c r="BF265" i="2"/>
  <c r="T265" i="2"/>
  <c r="R265" i="2"/>
  <c r="P265" i="2"/>
  <c r="BK265" i="2"/>
  <c r="J265" i="2"/>
  <c r="BE265" i="2" s="1"/>
  <c r="BI264" i="2"/>
  <c r="BH264" i="2"/>
  <c r="BG264" i="2"/>
  <c r="BF264" i="2"/>
  <c r="T264" i="2"/>
  <c r="T263" i="2" s="1"/>
  <c r="R264" i="2"/>
  <c r="R263" i="2" s="1"/>
  <c r="P264" i="2"/>
  <c r="P263" i="2" s="1"/>
  <c r="BK264" i="2"/>
  <c r="BK263" i="2" s="1"/>
  <c r="J263" i="2" s="1"/>
  <c r="J67" i="2" s="1"/>
  <c r="J264" i="2"/>
  <c r="BE264" i="2"/>
  <c r="BI261" i="2"/>
  <c r="BH261" i="2"/>
  <c r="BG261" i="2"/>
  <c r="BF261" i="2"/>
  <c r="T261" i="2"/>
  <c r="R261" i="2"/>
  <c r="P261" i="2"/>
  <c r="BK261" i="2"/>
  <c r="J261" i="2"/>
  <c r="BE261" i="2" s="1"/>
  <c r="BI260" i="2"/>
  <c r="BH260" i="2"/>
  <c r="BG260" i="2"/>
  <c r="BF260" i="2"/>
  <c r="T260" i="2"/>
  <c r="R260" i="2"/>
  <c r="P260" i="2"/>
  <c r="BK260" i="2"/>
  <c r="J260" i="2"/>
  <c r="BE260" i="2" s="1"/>
  <c r="BI258" i="2"/>
  <c r="BH258" i="2"/>
  <c r="BG258" i="2"/>
  <c r="BF258" i="2"/>
  <c r="T258" i="2"/>
  <c r="R258" i="2"/>
  <c r="P258" i="2"/>
  <c r="BK258" i="2"/>
  <c r="J258" i="2"/>
  <c r="BE258" i="2" s="1"/>
  <c r="BI256" i="2"/>
  <c r="BH256" i="2"/>
  <c r="BG256" i="2"/>
  <c r="BF256" i="2"/>
  <c r="T256" i="2"/>
  <c r="R256" i="2"/>
  <c r="P256" i="2"/>
  <c r="BK256" i="2"/>
  <c r="J256" i="2"/>
  <c r="BE256" i="2" s="1"/>
  <c r="BI254" i="2"/>
  <c r="BH254" i="2"/>
  <c r="BG254" i="2"/>
  <c r="BF254" i="2"/>
  <c r="T254" i="2"/>
  <c r="T253" i="2" s="1"/>
  <c r="R254" i="2"/>
  <c r="R253" i="2" s="1"/>
  <c r="P254" i="2"/>
  <c r="P253" i="2" s="1"/>
  <c r="BK254" i="2"/>
  <c r="BK253" i="2" s="1"/>
  <c r="J253" i="2" s="1"/>
  <c r="J66" i="2" s="1"/>
  <c r="J254" i="2"/>
  <c r="BE254" i="2"/>
  <c r="BI251" i="2"/>
  <c r="BH251" i="2"/>
  <c r="BG251" i="2"/>
  <c r="BF251" i="2"/>
  <c r="T251" i="2"/>
  <c r="R251" i="2"/>
  <c r="P251" i="2"/>
  <c r="BK251" i="2"/>
  <c r="J251" i="2"/>
  <c r="BE251" i="2" s="1"/>
  <c r="BI250" i="2"/>
  <c r="BH250" i="2"/>
  <c r="BG250" i="2"/>
  <c r="BF250" i="2"/>
  <c r="T250" i="2"/>
  <c r="R250" i="2"/>
  <c r="P250" i="2"/>
  <c r="BK250" i="2"/>
  <c r="J250" i="2"/>
  <c r="BE250" i="2" s="1"/>
  <c r="BI248" i="2"/>
  <c r="BH248" i="2"/>
  <c r="BG248" i="2"/>
  <c r="BF248" i="2"/>
  <c r="T248" i="2"/>
  <c r="R248" i="2"/>
  <c r="P248" i="2"/>
  <c r="BK248" i="2"/>
  <c r="J248" i="2"/>
  <c r="BE248" i="2"/>
  <c r="BI247" i="2"/>
  <c r="BH247" i="2"/>
  <c r="BG247" i="2"/>
  <c r="BF247" i="2"/>
  <c r="T247" i="2"/>
  <c r="T246" i="2"/>
  <c r="T245" i="2" s="1"/>
  <c r="R247" i="2"/>
  <c r="R246" i="2" s="1"/>
  <c r="P247" i="2"/>
  <c r="P246" i="2"/>
  <c r="BK247" i="2"/>
  <c r="BK246" i="2" s="1"/>
  <c r="J247" i="2"/>
  <c r="BE247" i="2"/>
  <c r="BI244" i="2"/>
  <c r="BH244" i="2"/>
  <c r="BG244" i="2"/>
  <c r="BF244" i="2"/>
  <c r="T244" i="2"/>
  <c r="R244" i="2"/>
  <c r="P244" i="2"/>
  <c r="BK244" i="2"/>
  <c r="J244" i="2"/>
  <c r="BE244" i="2"/>
  <c r="BI242" i="2"/>
  <c r="BH242" i="2"/>
  <c r="BG242" i="2"/>
  <c r="BF242" i="2"/>
  <c r="T242" i="2"/>
  <c r="R242" i="2"/>
  <c r="P242" i="2"/>
  <c r="BK242" i="2"/>
  <c r="J242" i="2"/>
  <c r="BE242" i="2"/>
  <c r="BI241" i="2"/>
  <c r="BH241" i="2"/>
  <c r="BG241" i="2"/>
  <c r="BF241" i="2"/>
  <c r="T241" i="2"/>
  <c r="R241" i="2"/>
  <c r="P241" i="2"/>
  <c r="BK241" i="2"/>
  <c r="J241" i="2"/>
  <c r="BE241" i="2"/>
  <c r="BI240" i="2"/>
  <c r="BH240" i="2"/>
  <c r="BG240" i="2"/>
  <c r="BF240" i="2"/>
  <c r="T240" i="2"/>
  <c r="T239" i="2"/>
  <c r="R240" i="2"/>
  <c r="R239" i="2"/>
  <c r="P240" i="2"/>
  <c r="P239" i="2"/>
  <c r="BK240" i="2"/>
  <c r="BK239" i="2"/>
  <c r="J239" i="2" s="1"/>
  <c r="J63" i="2" s="1"/>
  <c r="J240" i="2"/>
  <c r="BE240" i="2" s="1"/>
  <c r="BI238" i="2"/>
  <c r="BH238" i="2"/>
  <c r="BG238" i="2"/>
  <c r="BF238" i="2"/>
  <c r="T238" i="2"/>
  <c r="R238" i="2"/>
  <c r="P238" i="2"/>
  <c r="BK238" i="2"/>
  <c r="J238" i="2"/>
  <c r="BE238" i="2"/>
  <c r="BI223" i="2"/>
  <c r="BH223" i="2"/>
  <c r="BG223" i="2"/>
  <c r="BF223" i="2"/>
  <c r="T223" i="2"/>
  <c r="R223" i="2"/>
  <c r="P223" i="2"/>
  <c r="BK223" i="2"/>
  <c r="J223" i="2"/>
  <c r="BE223" i="2"/>
  <c r="BI221" i="2"/>
  <c r="BH221" i="2"/>
  <c r="BG221" i="2"/>
  <c r="BF221" i="2"/>
  <c r="T221" i="2"/>
  <c r="R221" i="2"/>
  <c r="P221" i="2"/>
  <c r="BK221" i="2"/>
  <c r="J221" i="2"/>
  <c r="BE221" i="2"/>
  <c r="BI217" i="2"/>
  <c r="BH217" i="2"/>
  <c r="BG217" i="2"/>
  <c r="BF217" i="2"/>
  <c r="T217" i="2"/>
  <c r="R217" i="2"/>
  <c r="P217" i="2"/>
  <c r="BK217" i="2"/>
  <c r="J217" i="2"/>
  <c r="BE217" i="2"/>
  <c r="BI215" i="2"/>
  <c r="BH215" i="2"/>
  <c r="BG215" i="2"/>
  <c r="BF215" i="2"/>
  <c r="T215" i="2"/>
  <c r="R215" i="2"/>
  <c r="P215" i="2"/>
  <c r="BK215" i="2"/>
  <c r="J215" i="2"/>
  <c r="BE215" i="2"/>
  <c r="BI211" i="2"/>
  <c r="BH211" i="2"/>
  <c r="BG211" i="2"/>
  <c r="BF211" i="2"/>
  <c r="T211" i="2"/>
  <c r="R211" i="2"/>
  <c r="P211" i="2"/>
  <c r="BK211" i="2"/>
  <c r="J211" i="2"/>
  <c r="BE211" i="2"/>
  <c r="BI207" i="2"/>
  <c r="BH207" i="2"/>
  <c r="BG207" i="2"/>
  <c r="BF207" i="2"/>
  <c r="T207" i="2"/>
  <c r="R207" i="2"/>
  <c r="P207" i="2"/>
  <c r="BK207" i="2"/>
  <c r="J207" i="2"/>
  <c r="BE207" i="2"/>
  <c r="BI206" i="2"/>
  <c r="BH206" i="2"/>
  <c r="BG206" i="2"/>
  <c r="BF206" i="2"/>
  <c r="T206" i="2"/>
  <c r="R206" i="2"/>
  <c r="P206" i="2"/>
  <c r="BK206" i="2"/>
  <c r="J206" i="2"/>
  <c r="BE206" i="2"/>
  <c r="BI205" i="2"/>
  <c r="BH205" i="2"/>
  <c r="BG205" i="2"/>
  <c r="BF205" i="2"/>
  <c r="T205" i="2"/>
  <c r="R205" i="2"/>
  <c r="P205" i="2"/>
  <c r="BK205" i="2"/>
  <c r="J205" i="2"/>
  <c r="BE205" i="2"/>
  <c r="BI203" i="2"/>
  <c r="BH203" i="2"/>
  <c r="BG203" i="2"/>
  <c r="BF203" i="2"/>
  <c r="T203" i="2"/>
  <c r="R203" i="2"/>
  <c r="P203" i="2"/>
  <c r="BK203" i="2"/>
  <c r="J203" i="2"/>
  <c r="BE203" i="2"/>
  <c r="BI202" i="2"/>
  <c r="BH202" i="2"/>
  <c r="BG202" i="2"/>
  <c r="BF202" i="2"/>
  <c r="T202" i="2"/>
  <c r="R202" i="2"/>
  <c r="P202" i="2"/>
  <c r="BK202" i="2"/>
  <c r="J202" i="2"/>
  <c r="BE202" i="2"/>
  <c r="BI201" i="2"/>
  <c r="BH201" i="2"/>
  <c r="BG201" i="2"/>
  <c r="BF201" i="2"/>
  <c r="T201" i="2"/>
  <c r="R201" i="2"/>
  <c r="P201" i="2"/>
  <c r="BK201" i="2"/>
  <c r="J201" i="2"/>
  <c r="BE201" i="2"/>
  <c r="BI199" i="2"/>
  <c r="BH199" i="2"/>
  <c r="BG199" i="2"/>
  <c r="BF199" i="2"/>
  <c r="T199" i="2"/>
  <c r="R199" i="2"/>
  <c r="P199" i="2"/>
  <c r="BK199" i="2"/>
  <c r="J199" i="2"/>
  <c r="BE199" i="2"/>
  <c r="BI198" i="2"/>
  <c r="BH198" i="2"/>
  <c r="BG198" i="2"/>
  <c r="BF198" i="2"/>
  <c r="T198" i="2"/>
  <c r="R198" i="2"/>
  <c r="P198" i="2"/>
  <c r="BK198" i="2"/>
  <c r="J198" i="2"/>
  <c r="BE198" i="2"/>
  <c r="BI197" i="2"/>
  <c r="BH197" i="2"/>
  <c r="BG197" i="2"/>
  <c r="BF197" i="2"/>
  <c r="T197" i="2"/>
  <c r="R197" i="2"/>
  <c r="P197" i="2"/>
  <c r="BK197" i="2"/>
  <c r="J197" i="2"/>
  <c r="BE197" i="2"/>
  <c r="BI195" i="2"/>
  <c r="BH195" i="2"/>
  <c r="BG195" i="2"/>
  <c r="BF195" i="2"/>
  <c r="T195" i="2"/>
  <c r="R195" i="2"/>
  <c r="P195" i="2"/>
  <c r="BK195" i="2"/>
  <c r="J195" i="2"/>
  <c r="BE195" i="2"/>
  <c r="BI193" i="2"/>
  <c r="BH193" i="2"/>
  <c r="BG193" i="2"/>
  <c r="BF193" i="2"/>
  <c r="T193" i="2"/>
  <c r="T192" i="2"/>
  <c r="R193" i="2"/>
  <c r="R192" i="2"/>
  <c r="P193" i="2"/>
  <c r="P192" i="2"/>
  <c r="BK193" i="2"/>
  <c r="BK192" i="2"/>
  <c r="J192" i="2" s="1"/>
  <c r="J62" i="2" s="1"/>
  <c r="J193" i="2"/>
  <c r="BE193" i="2" s="1"/>
  <c r="BI191" i="2"/>
  <c r="BH191" i="2"/>
  <c r="BG191" i="2"/>
  <c r="BF191" i="2"/>
  <c r="T191" i="2"/>
  <c r="R191" i="2"/>
  <c r="P191" i="2"/>
  <c r="BK191" i="2"/>
  <c r="J191" i="2"/>
  <c r="BE191" i="2"/>
  <c r="BI190" i="2"/>
  <c r="BH190" i="2"/>
  <c r="BG190" i="2"/>
  <c r="BF190" i="2"/>
  <c r="T190" i="2"/>
  <c r="R190" i="2"/>
  <c r="P190" i="2"/>
  <c r="BK190" i="2"/>
  <c r="J190" i="2"/>
  <c r="BE190" i="2"/>
  <c r="BI188" i="2"/>
  <c r="BH188" i="2"/>
  <c r="BG188" i="2"/>
  <c r="BF188" i="2"/>
  <c r="T188" i="2"/>
  <c r="R188" i="2"/>
  <c r="P188" i="2"/>
  <c r="BK188" i="2"/>
  <c r="J188" i="2"/>
  <c r="BE188" i="2"/>
  <c r="BI186" i="2"/>
  <c r="BH186" i="2"/>
  <c r="BG186" i="2"/>
  <c r="BF186" i="2"/>
  <c r="T186" i="2"/>
  <c r="R186" i="2"/>
  <c r="P186" i="2"/>
  <c r="BK186" i="2"/>
  <c r="J186" i="2"/>
  <c r="BE186" i="2"/>
  <c r="BI182" i="2"/>
  <c r="BH182" i="2"/>
  <c r="BG182" i="2"/>
  <c r="BF182" i="2"/>
  <c r="T182" i="2"/>
  <c r="R182" i="2"/>
  <c r="P182" i="2"/>
  <c r="BK182" i="2"/>
  <c r="J182" i="2"/>
  <c r="BE182" i="2"/>
  <c r="BI178" i="2"/>
  <c r="BH178" i="2"/>
  <c r="BG178" i="2"/>
  <c r="BF178" i="2"/>
  <c r="T178" i="2"/>
  <c r="R178" i="2"/>
  <c r="P178" i="2"/>
  <c r="BK178" i="2"/>
  <c r="J178" i="2"/>
  <c r="BE178" i="2"/>
  <c r="BI176" i="2"/>
  <c r="BH176" i="2"/>
  <c r="BG176" i="2"/>
  <c r="BF176" i="2"/>
  <c r="T176" i="2"/>
  <c r="R176" i="2"/>
  <c r="P176" i="2"/>
  <c r="BK176" i="2"/>
  <c r="J176" i="2"/>
  <c r="BE176" i="2"/>
  <c r="BI174" i="2"/>
  <c r="BH174" i="2"/>
  <c r="BG174" i="2"/>
  <c r="BF174" i="2"/>
  <c r="T174" i="2"/>
  <c r="R174" i="2"/>
  <c r="P174" i="2"/>
  <c r="BK174" i="2"/>
  <c r="J174" i="2"/>
  <c r="BE174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/>
  <c r="BI167" i="2"/>
  <c r="BH167" i="2"/>
  <c r="BG167" i="2"/>
  <c r="BF167" i="2"/>
  <c r="T167" i="2"/>
  <c r="R167" i="2"/>
  <c r="P167" i="2"/>
  <c r="BK167" i="2"/>
  <c r="J167" i="2"/>
  <c r="BE167" i="2"/>
  <c r="BI164" i="2"/>
  <c r="BH164" i="2"/>
  <c r="BG164" i="2"/>
  <c r="BF164" i="2"/>
  <c r="T164" i="2"/>
  <c r="R164" i="2"/>
  <c r="P164" i="2"/>
  <c r="BK164" i="2"/>
  <c r="J164" i="2"/>
  <c r="BE164" i="2"/>
  <c r="BI159" i="2"/>
  <c r="BH159" i="2"/>
  <c r="BG159" i="2"/>
  <c r="BF159" i="2"/>
  <c r="T159" i="2"/>
  <c r="R159" i="2"/>
  <c r="P159" i="2"/>
  <c r="BK159" i="2"/>
  <c r="J159" i="2"/>
  <c r="BE159" i="2"/>
  <c r="BI153" i="2"/>
  <c r="BH153" i="2"/>
  <c r="BG153" i="2"/>
  <c r="BF153" i="2"/>
  <c r="T153" i="2"/>
  <c r="R153" i="2"/>
  <c r="P153" i="2"/>
  <c r="BK153" i="2"/>
  <c r="J153" i="2"/>
  <c r="BE153" i="2"/>
  <c r="BI151" i="2"/>
  <c r="BH151" i="2"/>
  <c r="BG151" i="2"/>
  <c r="BF151" i="2"/>
  <c r="T151" i="2"/>
  <c r="R151" i="2"/>
  <c r="P151" i="2"/>
  <c r="BK151" i="2"/>
  <c r="J151" i="2"/>
  <c r="BE151" i="2"/>
  <c r="BI149" i="2"/>
  <c r="BH149" i="2"/>
  <c r="BG149" i="2"/>
  <c r="BF149" i="2"/>
  <c r="T149" i="2"/>
  <c r="R149" i="2"/>
  <c r="P149" i="2"/>
  <c r="BK149" i="2"/>
  <c r="J149" i="2"/>
  <c r="BE149" i="2"/>
  <c r="BI147" i="2"/>
  <c r="BH147" i="2"/>
  <c r="BG147" i="2"/>
  <c r="BF147" i="2"/>
  <c r="T147" i="2"/>
  <c r="R147" i="2"/>
  <c r="P147" i="2"/>
  <c r="BK147" i="2"/>
  <c r="J147" i="2"/>
  <c r="BE147" i="2"/>
  <c r="BI141" i="2"/>
  <c r="BH141" i="2"/>
  <c r="BG141" i="2"/>
  <c r="BF141" i="2"/>
  <c r="T141" i="2"/>
  <c r="R141" i="2"/>
  <c r="P141" i="2"/>
  <c r="BK141" i="2"/>
  <c r="J141" i="2"/>
  <c r="BE141" i="2"/>
  <c r="BI139" i="2"/>
  <c r="BH139" i="2"/>
  <c r="BG139" i="2"/>
  <c r="BF139" i="2"/>
  <c r="T139" i="2"/>
  <c r="R139" i="2"/>
  <c r="P139" i="2"/>
  <c r="BK139" i="2"/>
  <c r="J139" i="2"/>
  <c r="BE139" i="2"/>
  <c r="BI137" i="2"/>
  <c r="BH137" i="2"/>
  <c r="BG137" i="2"/>
  <c r="BF137" i="2"/>
  <c r="T137" i="2"/>
  <c r="R137" i="2"/>
  <c r="P137" i="2"/>
  <c r="BK137" i="2"/>
  <c r="J137" i="2"/>
  <c r="BE137" i="2"/>
  <c r="BI135" i="2"/>
  <c r="BH135" i="2"/>
  <c r="BG135" i="2"/>
  <c r="BF135" i="2"/>
  <c r="T135" i="2"/>
  <c r="R135" i="2"/>
  <c r="P135" i="2"/>
  <c r="BK135" i="2"/>
  <c r="J135" i="2"/>
  <c r="BE135" i="2"/>
  <c r="BI133" i="2"/>
  <c r="BH133" i="2"/>
  <c r="BG133" i="2"/>
  <c r="BF133" i="2"/>
  <c r="T133" i="2"/>
  <c r="R133" i="2"/>
  <c r="P133" i="2"/>
  <c r="BK133" i="2"/>
  <c r="J133" i="2"/>
  <c r="BE133" i="2"/>
  <c r="BI131" i="2"/>
  <c r="BH131" i="2"/>
  <c r="BG131" i="2"/>
  <c r="BF131" i="2"/>
  <c r="T131" i="2"/>
  <c r="R131" i="2"/>
  <c r="P131" i="2"/>
  <c r="BK131" i="2"/>
  <c r="J131" i="2"/>
  <c r="BE131" i="2"/>
  <c r="BI129" i="2"/>
  <c r="BH129" i="2"/>
  <c r="BG129" i="2"/>
  <c r="BF129" i="2"/>
  <c r="T129" i="2"/>
  <c r="R129" i="2"/>
  <c r="P129" i="2"/>
  <c r="BK129" i="2"/>
  <c r="J129" i="2"/>
  <c r="BE129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T125" i="2"/>
  <c r="R126" i="2"/>
  <c r="R125" i="2"/>
  <c r="P126" i="2"/>
  <c r="P125" i="2"/>
  <c r="BK126" i="2"/>
  <c r="BK125" i="2"/>
  <c r="J125" i="2" s="1"/>
  <c r="J61" i="2" s="1"/>
  <c r="J126" i="2"/>
  <c r="BE126" i="2" s="1"/>
  <c r="BI121" i="2"/>
  <c r="BH121" i="2"/>
  <c r="BG121" i="2"/>
  <c r="BF121" i="2"/>
  <c r="T121" i="2"/>
  <c r="R121" i="2"/>
  <c r="P121" i="2"/>
  <c r="BK121" i="2"/>
  <c r="J121" i="2"/>
  <c r="BE121" i="2"/>
  <c r="BI117" i="2"/>
  <c r="BH117" i="2"/>
  <c r="BG117" i="2"/>
  <c r="BF117" i="2"/>
  <c r="T117" i="2"/>
  <c r="R117" i="2"/>
  <c r="P117" i="2"/>
  <c r="BK117" i="2"/>
  <c r="J117" i="2"/>
  <c r="BE117" i="2"/>
  <c r="BI115" i="2"/>
  <c r="BH115" i="2"/>
  <c r="BG115" i="2"/>
  <c r="BF115" i="2"/>
  <c r="T115" i="2"/>
  <c r="T114" i="2"/>
  <c r="R115" i="2"/>
  <c r="R114" i="2"/>
  <c r="P115" i="2"/>
  <c r="P114" i="2"/>
  <c r="BK115" i="2"/>
  <c r="BK114" i="2"/>
  <c r="J114" i="2" s="1"/>
  <c r="J115" i="2"/>
  <c r="BE115" i="2" s="1"/>
  <c r="J60" i="2"/>
  <c r="BI112" i="2"/>
  <c r="BH112" i="2"/>
  <c r="BG112" i="2"/>
  <c r="BF112" i="2"/>
  <c r="T112" i="2"/>
  <c r="T111" i="2"/>
  <c r="R112" i="2"/>
  <c r="R111" i="2"/>
  <c r="P112" i="2"/>
  <c r="P111" i="2"/>
  <c r="BK112" i="2"/>
  <c r="BK111" i="2"/>
  <c r="J111" i="2" s="1"/>
  <c r="J112" i="2"/>
  <c r="BE112" i="2" s="1"/>
  <c r="J59" i="2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0" i="2"/>
  <c r="F34" i="2"/>
  <c r="BD52" i="1" s="1"/>
  <c r="BH100" i="2"/>
  <c r="F33" i="2" s="1"/>
  <c r="BC52" i="1" s="1"/>
  <c r="BG100" i="2"/>
  <c r="F32" i="2" s="1"/>
  <c r="BB52" i="1" s="1"/>
  <c r="BF100" i="2"/>
  <c r="J31" i="2"/>
  <c r="AW52" i="1" s="1"/>
  <c r="F31" i="2"/>
  <c r="BA52" i="1" s="1"/>
  <c r="T100" i="2"/>
  <c r="T99" i="2" s="1"/>
  <c r="T98" i="2" s="1"/>
  <c r="T97" i="2" s="1"/>
  <c r="R100" i="2"/>
  <c r="R99" i="2" s="1"/>
  <c r="R98" i="2" s="1"/>
  <c r="P100" i="2"/>
  <c r="P99" i="2" s="1"/>
  <c r="P98" i="2" s="1"/>
  <c r="BK100" i="2"/>
  <c r="BK99" i="2"/>
  <c r="J99" i="2" s="1"/>
  <c r="J58" i="2" s="1"/>
  <c r="BK98" i="2"/>
  <c r="J98" i="2" s="1"/>
  <c r="J57" i="2" s="1"/>
  <c r="J100" i="2"/>
  <c r="BE100" i="2"/>
  <c r="J30" i="2" s="1"/>
  <c r="AV52" i="1" s="1"/>
  <c r="J93" i="2"/>
  <c r="F93" i="2"/>
  <c r="F91" i="2"/>
  <c r="E89" i="2"/>
  <c r="J51" i="2"/>
  <c r="F51" i="2"/>
  <c r="F49" i="2"/>
  <c r="E47" i="2"/>
  <c r="J18" i="2"/>
  <c r="E18" i="2"/>
  <c r="F94" i="2"/>
  <c r="F52" i="2"/>
  <c r="J17" i="2"/>
  <c r="J12" i="2"/>
  <c r="J91" i="2"/>
  <c r="J49" i="2"/>
  <c r="E7" i="2"/>
  <c r="E87" i="2" s="1"/>
  <c r="E45" i="2"/>
  <c r="BD51" i="1"/>
  <c r="W30" i="1"/>
  <c r="AS51" i="1"/>
  <c r="AT56" i="1"/>
  <c r="L47" i="1"/>
  <c r="AM46" i="1"/>
  <c r="L46" i="1"/>
  <c r="AM44" i="1"/>
  <c r="L44" i="1"/>
  <c r="L42" i="1"/>
  <c r="L41" i="1"/>
  <c r="AT52" i="1" l="1"/>
  <c r="R97" i="2"/>
  <c r="BC51" i="1"/>
  <c r="F30" i="2"/>
  <c r="AZ52" i="1" s="1"/>
  <c r="P245" i="2"/>
  <c r="P97" i="2" s="1"/>
  <c r="AU52" i="1" s="1"/>
  <c r="R245" i="2"/>
  <c r="BK84" i="3"/>
  <c r="J85" i="3"/>
  <c r="J58" i="3" s="1"/>
  <c r="J30" i="4"/>
  <c r="AV54" i="1" s="1"/>
  <c r="AT54" i="1" s="1"/>
  <c r="J27" i="4"/>
  <c r="J56" i="4"/>
  <c r="BK86" i="5"/>
  <c r="J87" i="5"/>
  <c r="J58" i="5" s="1"/>
  <c r="J246" i="2"/>
  <c r="J65" i="2" s="1"/>
  <c r="BK245" i="2"/>
  <c r="J30" i="3"/>
  <c r="AV53" i="1" s="1"/>
  <c r="AT53" i="1" s="1"/>
  <c r="F30" i="3"/>
  <c r="AZ53" i="1" s="1"/>
  <c r="J30" i="5"/>
  <c r="AV55" i="1" s="1"/>
  <c r="AT55" i="1" s="1"/>
  <c r="F30" i="5"/>
  <c r="AZ55" i="1" s="1"/>
  <c r="J30" i="7"/>
  <c r="AV57" i="1" s="1"/>
  <c r="AT57" i="1" s="1"/>
  <c r="AN57" i="1" s="1"/>
  <c r="F30" i="7"/>
  <c r="AZ57" i="1" s="1"/>
  <c r="F79" i="8"/>
  <c r="F52" i="8"/>
  <c r="F31" i="3"/>
  <c r="BA53" i="1" s="1"/>
  <c r="BA51" i="1" s="1"/>
  <c r="F30" i="4"/>
  <c r="AZ54" i="1" s="1"/>
  <c r="F31" i="5"/>
  <c r="BA55" i="1" s="1"/>
  <c r="J132" i="5"/>
  <c r="J63" i="5" s="1"/>
  <c r="E45" i="6"/>
  <c r="BK81" i="6"/>
  <c r="J81" i="6" s="1"/>
  <c r="P82" i="6"/>
  <c r="T82" i="6"/>
  <c r="P86" i="6"/>
  <c r="T86" i="6"/>
  <c r="P89" i="6"/>
  <c r="T89" i="6"/>
  <c r="F51" i="7"/>
  <c r="J56" i="7"/>
  <c r="F32" i="7"/>
  <c r="BB57" i="1" s="1"/>
  <c r="BB51" i="1" s="1"/>
  <c r="F30" i="8"/>
  <c r="AZ58" i="1" s="1"/>
  <c r="P101" i="7"/>
  <c r="P81" i="7" s="1"/>
  <c r="AU57" i="1" s="1"/>
  <c r="T101" i="7"/>
  <c r="T81" i="7" s="1"/>
  <c r="BK84" i="8"/>
  <c r="P83" i="8"/>
  <c r="P82" i="8" s="1"/>
  <c r="AU58" i="1" s="1"/>
  <c r="T83" i="8"/>
  <c r="T82" i="8" s="1"/>
  <c r="J31" i="8"/>
  <c r="AW58" i="1" s="1"/>
  <c r="AT58" i="1" s="1"/>
  <c r="F31" i="8"/>
  <c r="BA58" i="1" s="1"/>
  <c r="F33" i="8"/>
  <c r="BC58" i="1" s="1"/>
  <c r="W28" i="1" l="1"/>
  <c r="AX51" i="1"/>
  <c r="W27" i="1"/>
  <c r="AW51" i="1"/>
  <c r="AK27" i="1" s="1"/>
  <c r="BK83" i="8"/>
  <c r="J84" i="8"/>
  <c r="J58" i="8" s="1"/>
  <c r="P81" i="6"/>
  <c r="AU56" i="1" s="1"/>
  <c r="AU51" i="1" s="1"/>
  <c r="BK83" i="3"/>
  <c r="J83" i="3" s="1"/>
  <c r="J84" i="3"/>
  <c r="J57" i="3" s="1"/>
  <c r="W29" i="1"/>
  <c r="AY51" i="1"/>
  <c r="T81" i="6"/>
  <c r="J56" i="6"/>
  <c r="J27" i="6"/>
  <c r="J245" i="2"/>
  <c r="J64" i="2" s="1"/>
  <c r="BK97" i="2"/>
  <c r="J97" i="2" s="1"/>
  <c r="J36" i="7"/>
  <c r="BK85" i="5"/>
  <c r="J85" i="5" s="1"/>
  <c r="J86" i="5"/>
  <c r="J57" i="5" s="1"/>
  <c r="J36" i="4"/>
  <c r="AG54" i="1"/>
  <c r="AN54" i="1" s="1"/>
  <c r="AZ51" i="1"/>
  <c r="BK82" i="8" l="1"/>
  <c r="J82" i="8" s="1"/>
  <c r="J83" i="8"/>
  <c r="J57" i="8" s="1"/>
  <c r="W26" i="1"/>
  <c r="AV51" i="1"/>
  <c r="J56" i="5"/>
  <c r="J27" i="5"/>
  <c r="J56" i="2"/>
  <c r="J27" i="2"/>
  <c r="AG56" i="1"/>
  <c r="AN56" i="1" s="1"/>
  <c r="J36" i="6"/>
  <c r="J56" i="3"/>
  <c r="J27" i="3"/>
  <c r="AG53" i="1" l="1"/>
  <c r="AN53" i="1" s="1"/>
  <c r="J36" i="3"/>
  <c r="AG52" i="1"/>
  <c r="J36" i="2"/>
  <c r="AG55" i="1"/>
  <c r="AN55" i="1" s="1"/>
  <c r="J36" i="5"/>
  <c r="AK26" i="1"/>
  <c r="AT51" i="1"/>
  <c r="J56" i="8"/>
  <c r="J27" i="8"/>
  <c r="AG58" i="1" l="1"/>
  <c r="AN58" i="1" s="1"/>
  <c r="J36" i="8"/>
  <c r="AG51" i="1"/>
  <c r="AN52" i="1"/>
  <c r="AN51" i="1" l="1"/>
  <c r="AK23" i="1"/>
  <c r="AK32" i="1" s="1"/>
</calcChain>
</file>

<file path=xl/sharedStrings.xml><?xml version="1.0" encoding="utf-8"?>
<sst xmlns="http://schemas.openxmlformats.org/spreadsheetml/2006/main" count="9579" uniqueCount="1861">
  <si>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</si>
  <si>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</si>
  <si>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</si>
  <si>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</si>
  <si>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</si>
  <si>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</si>
  <si>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</si>
  <si>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{43b61c5e-89e7-4cc7-9081-c5de35351771}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</si>
  <si>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</si>
  <si>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</si>
  <si>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</si>
  <si>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</si>
  <si>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</si>
  <si>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</si>
  <si>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</si>
  <si>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</si>
  <si>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20180310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</si>
  <si>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</si>
  <si>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</si>
  <si>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objektu časomíry č.p. 1711</t>
  </si>
  <si>
    <t>KSO:</t>
  </si>
  <si>
    <t/>
  </si>
  <si>
    <t>CC-CZ:</t>
  </si>
  <si>
    <t>Místo:</t>
  </si>
  <si>
    <t>Česká Lípa</t>
  </si>
  <si>
    <t>Datum:</t>
  </si>
  <si>
    <t>10. 3. 2018</t>
  </si>
  <si>
    <t>Zadavatel:</t>
  </si>
  <si>
    <t>IČ:</t>
  </si>
  <si>
    <t>Město Č. Lípa</t>
  </si>
  <si>
    <t>DIČ:</t>
  </si>
  <si>
    <t>Uchazeč:</t>
  </si>
  <si>
    <t>Vyplň údaj</t>
  </si>
  <si>
    <t>Projektant:</t>
  </si>
  <si>
    <t>Ing. Vaněk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</si>
  <si>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</si>
  <si>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</si>
  <si>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</si>
  <si>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</si>
  <si>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</si>
  <si>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</si>
  <si>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</si>
  <si>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</si>
  <si>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</si>
  <si>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</si>
  <si>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</si>
  <si>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</si>
  <si>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</si>
  <si>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</si>
  <si>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</si>
  <si>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</si>
  <si>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</si>
  <si>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</si>
  <si>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</si>
  <si>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</si>
  <si>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</si>
  <si>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</si>
  <si>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</si>
  <si>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</si>
  <si>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</si>
  <si>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</si>
  <si>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</si>
  <si>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</si>
  <si>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</si>
  <si>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</si>
  <si>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</si>
  <si>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</si>
  <si>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</si>
  <si>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</si>
  <si>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</si>
  <si>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</si>
  <si>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</si>
  <si>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</si>
  <si>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</si>
  <si>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</si>
  <si>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</si>
  <si>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</si>
  <si>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</si>
  <si>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</si>
  <si>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</si>
  <si>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{ae39e061-42f3-41f8-bb44-188b877751fd}</t>
  </si>
  <si>
    <t>2</t>
  </si>
  <si>
    <t>02</t>
  </si>
  <si>
    <t>UT</t>
  </si>
  <si>
    <t>{818dc606-69fb-4451-b8c6-f0da5dc019de}</t>
  </si>
  <si>
    <t>03</t>
  </si>
  <si>
    <t>Plynovod</t>
  </si>
  <si>
    <t>{b5d9cdf8-a5e3-4e91-8f20-f0c8c4038df0}</t>
  </si>
  <si>
    <t>04</t>
  </si>
  <si>
    <t>ZTI</t>
  </si>
  <si>
    <t>{18f08166-7527-480b-baf9-4df495c7d3e6}</t>
  </si>
  <si>
    <t>05</t>
  </si>
  <si>
    <t>Elektroinstalace</t>
  </si>
  <si>
    <t>{854a862b-97bd-4f57-93b4-e89194102ac1}</t>
  </si>
  <si>
    <t>06</t>
  </si>
  <si>
    <t>Elektronické komunikace</t>
  </si>
  <si>
    <t>{b1a443ab-ff25-4862-be88-19e80a8a2868}</t>
  </si>
  <si>
    <t>07</t>
  </si>
  <si>
    <t>VRN</t>
  </si>
  <si>
    <t>{0b35dd73-24d0-4def-8c4c-6eae408c638c}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</si>
  <si>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</si>
  <si>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</si>
  <si>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</si>
  <si>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</si>
  <si>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</si>
  <si>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</si>
  <si>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</si>
  <si>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</si>
  <si>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</si>
  <si>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</si>
  <si>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</si>
  <si>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</si>
  <si>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</si>
  <si>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</si>
  <si>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</si>
  <si>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</si>
  <si>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</si>
  <si>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</si>
  <si>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</si>
  <si>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</si>
  <si>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</si>
  <si>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</si>
  <si>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</si>
  <si>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</si>
  <si>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725 - Zdravotechnika - zařizovací předměty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</si>
  <si>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</si>
  <si>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</si>
  <si>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</si>
  <si>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</si>
  <si>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</si>
  <si>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</si>
  <si>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</si>
  <si>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</si>
  <si>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</si>
  <si>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</si>
  <si>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</si>
  <si>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</si>
  <si>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</si>
  <si>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</si>
  <si>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</si>
  <si>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</si>
  <si>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</si>
  <si>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</si>
  <si>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</si>
  <si>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</si>
  <si>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</si>
  <si>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</si>
  <si>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</si>
  <si>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</si>
  <si>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</si>
  <si>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</si>
  <si>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</si>
  <si>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</si>
  <si>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132212101</t>
  </si>
  <si>
    <t>Hloubení rýh š do 600 mm ručním nebo pneum nářadím v soudržných horninách tř. 3</t>
  </si>
  <si>
    <t>m3</t>
  </si>
  <si>
    <t>CS ÚRS 2018 01</t>
  </si>
  <si>
    <t>4</t>
  </si>
  <si>
    <t>-285714793</t>
  </si>
  <si>
    <t>VV</t>
  </si>
  <si>
    <t>14*2+11,5*2*0,4*0,5</t>
  </si>
  <si>
    <t>0,4*0,4*0,8</t>
  </si>
  <si>
    <t>Součet</t>
  </si>
  <si>
    <t>162701105</t>
  </si>
  <si>
    <t>Vodorovné přemístění do 10000 m výkopku/sypaniny z horniny tř. 1 až 4</t>
  </si>
  <si>
    <t>1422171121</t>
  </si>
  <si>
    <t>3</t>
  </si>
  <si>
    <t>171201201</t>
  </si>
  <si>
    <t>Uložení sypaniny na skládky</t>
  </si>
  <si>
    <t>205049709</t>
  </si>
  <si>
    <t>171201211</t>
  </si>
  <si>
    <t>Poplatek za uložení stavebního odpadu - zeminy a kameniva na skládce</t>
  </si>
  <si>
    <t>t</t>
  </si>
  <si>
    <t>-1965091397</t>
  </si>
  <si>
    <t>32,6*1,8 'Přepočtené koeficientem množství</t>
  </si>
  <si>
    <t>5</t>
  </si>
  <si>
    <t>174101101</t>
  </si>
  <si>
    <t>Zásyp jam, šachet rýh nebo kolem objektů sypaninou se zhutněním</t>
  </si>
  <si>
    <t>-11319418</t>
  </si>
  <si>
    <t>6</t>
  </si>
  <si>
    <t>M</t>
  </si>
  <si>
    <t>58337368</t>
  </si>
  <si>
    <t>štěrkopísek frakce netříděná zásyp</t>
  </si>
  <si>
    <t>8</t>
  </si>
  <si>
    <t>-48233117</t>
  </si>
  <si>
    <t>Zakládání</t>
  </si>
  <si>
    <t>7</t>
  </si>
  <si>
    <t>275313711</t>
  </si>
  <si>
    <t>Základové patky z betonu tř. C 20/25</t>
  </si>
  <si>
    <t>-240600008</t>
  </si>
  <si>
    <t>Svislé a kompletní konstrukce</t>
  </si>
  <si>
    <t>311272211</t>
  </si>
  <si>
    <t>Zdivo z pórobetonových tvárnic hladkých do P2 do 450 kg/m3 na tenkovrstvou maltu tl 300 mm</t>
  </si>
  <si>
    <t>m2</t>
  </si>
  <si>
    <t>292115505</t>
  </si>
  <si>
    <t>2,52*2,52</t>
  </si>
  <si>
    <t>9</t>
  </si>
  <si>
    <t>319231213</t>
  </si>
  <si>
    <t>Dodatečná izolace PE fólií zdiva cihelného tl do 600 mm podřezáním řetězovou pilou</t>
  </si>
  <si>
    <t>-786984043</t>
  </si>
  <si>
    <t>(11,38*2+12,56*2+7+0,81+1,2+10,4)*0,5</t>
  </si>
  <si>
    <t>2,75*0,35</t>
  </si>
  <si>
    <t>10</t>
  </si>
  <si>
    <t>342272225</t>
  </si>
  <si>
    <t>Příčka z pórobetonových hladkých tvárnic na tenkovrstvou maltu tl 100 mm</t>
  </si>
  <si>
    <t>321511115</t>
  </si>
  <si>
    <t>1,5*2*2,1+2,78*2,1-1,2*3</t>
  </si>
  <si>
    <t>1,5*2*2,3+2,78*2,3-1,2*3</t>
  </si>
  <si>
    <t>Úpravy povrchů, podlahy a osazování výplní</t>
  </si>
  <si>
    <t>11</t>
  </si>
  <si>
    <t>611311131</t>
  </si>
  <si>
    <t>Potažení vnitřních rovných stropů vápenným štukem tloušťky do 3 mm</t>
  </si>
  <si>
    <t>1213968863</t>
  </si>
  <si>
    <t>12</t>
  </si>
  <si>
    <t>612321121</t>
  </si>
  <si>
    <t>Vápenocementová omítka hladká jednovrstvá vnitřních stěn nanášená ručně</t>
  </si>
  <si>
    <t>1798907072</t>
  </si>
  <si>
    <t>158,44</t>
  </si>
  <si>
    <t>13</t>
  </si>
  <si>
    <t>612321141</t>
  </si>
  <si>
    <t>Vápenocementová omítka štuková dvouvrstvá vnitřních stěn nanášená ručně</t>
  </si>
  <si>
    <t>354913713</t>
  </si>
  <si>
    <t>490,764-158,44</t>
  </si>
  <si>
    <t>14</t>
  </si>
  <si>
    <t>621221131</t>
  </si>
  <si>
    <t>Montáž kontaktního zateplení vnějších podhledů z minerální vlny s kolmou orientací tl do 160 mm</t>
  </si>
  <si>
    <t>-647639989</t>
  </si>
  <si>
    <t>(10,15*2+12,18)*0,41</t>
  </si>
  <si>
    <t>63151532</t>
  </si>
  <si>
    <t>deska izolační minerální kontaktních fasád kolmé vlákno λ=0,041 tl 140mm</t>
  </si>
  <si>
    <t>-1653084812</t>
  </si>
  <si>
    <t>13,317*1,02 'Přepočtené koeficientem množství</t>
  </si>
  <si>
    <t>16</t>
  </si>
  <si>
    <t>621531011</t>
  </si>
  <si>
    <t>Tenkovrstvá silikonová zrnitá omítka tl. 1,5 mm včetně penetrace vnějších podhledů</t>
  </si>
  <si>
    <t>485725787</t>
  </si>
  <si>
    <t>13,317</t>
  </si>
  <si>
    <t>17</t>
  </si>
  <si>
    <t>622211011</t>
  </si>
  <si>
    <t>Montáž kontaktního zateplení vnějších stěn z polystyrénových desek tl do 80 mm</t>
  </si>
  <si>
    <t>1594518680</t>
  </si>
  <si>
    <t>(11,38*2+13,72*2)*1</t>
  </si>
  <si>
    <t>18</t>
  </si>
  <si>
    <t>28376371</t>
  </si>
  <si>
    <t>deska z polystyrénu XPS, hrana rovná, polo či pero drážka a hladký povrch tl 80mm</t>
  </si>
  <si>
    <t>-713450741</t>
  </si>
  <si>
    <t>50,2*1,02 'Přepočtené koeficientem množství</t>
  </si>
  <si>
    <t>19</t>
  </si>
  <si>
    <t>622221131</t>
  </si>
  <si>
    <t>Montáž kontaktního zateplení vnějších stěn z minerální vlny s kolmou orientací tl do 160 mm</t>
  </si>
  <si>
    <t>-89100821</t>
  </si>
  <si>
    <t>(11,38*2+13,84*2)*2,8</t>
  </si>
  <si>
    <t>11,38*3,4+11,38*4,05</t>
  </si>
  <si>
    <t>3,919*4*2</t>
  </si>
  <si>
    <t>-21,4*0,95"okna bez přesahu</t>
  </si>
  <si>
    <t>20</t>
  </si>
  <si>
    <t>363009429</t>
  </si>
  <si>
    <t>237,035*1,02 'Přepočtené koeficientem množství</t>
  </si>
  <si>
    <t>622252001</t>
  </si>
  <si>
    <t>Montáž zakládacích soklových lišt kontaktního zateplení</t>
  </si>
  <si>
    <t>m</t>
  </si>
  <si>
    <t>607555879</t>
  </si>
  <si>
    <t>11,38*2+13,56*2-3</t>
  </si>
  <si>
    <t>22</t>
  </si>
  <si>
    <t>59051651</t>
  </si>
  <si>
    <t>lišta soklová Al s okapničkou zakládací U 14cm 0,95/200cm</t>
  </si>
  <si>
    <t>-786566755</t>
  </si>
  <si>
    <t>46,88*1,05 'Přepočtené koeficientem množství</t>
  </si>
  <si>
    <t>23</t>
  </si>
  <si>
    <t>622252002</t>
  </si>
  <si>
    <t>Montáž ostatních lišt kontaktního zateplení</t>
  </si>
  <si>
    <t>-153733951</t>
  </si>
  <si>
    <t>7,3*2+7*2+3,3*2+10,15*2+12,2"rohy</t>
  </si>
  <si>
    <t>1,23*2*2+0,5*2*2+0,65*2+1,23*2+0,87*2+0,9*2+1,15*2*3+0,8*2*2+0,62*4"roh okna</t>
  </si>
  <si>
    <t>2,07*2+0,68*2+0,93+1,75+0,84+0,86+1,3*3+1,15*2+5,06+3,07"parapet</t>
  </si>
  <si>
    <t>24,21+1,33+0,96+1,5+0,8"nadpraží</t>
  </si>
  <si>
    <t>24</t>
  </si>
  <si>
    <t>63127464</t>
  </si>
  <si>
    <t>výztuž rohová s AL úhelníkem ze skelné tkaniny 10/15cm</t>
  </si>
  <si>
    <t>1681529533</t>
  </si>
  <si>
    <t>94,5*1,05 'Přepočtené koeficientem množství</t>
  </si>
  <si>
    <t>25</t>
  </si>
  <si>
    <t>59051510</t>
  </si>
  <si>
    <t>profil okenní s nepřiznanou podomítkovou okapnicí PVC 2,0 m</t>
  </si>
  <si>
    <t>-1426333409</t>
  </si>
  <si>
    <t>28,8*1,05 'Přepočtené koeficientem množství</t>
  </si>
  <si>
    <t>26</t>
  </si>
  <si>
    <t>59051512</t>
  </si>
  <si>
    <t>profil parapetní se sklovláknitou armovací tkaninou PVC 2 m</t>
  </si>
  <si>
    <t>562942528</t>
  </si>
  <si>
    <t>24,21*1,05 'Přepočtené koeficientem množství</t>
  </si>
  <si>
    <t>27</t>
  </si>
  <si>
    <t>622325102</t>
  </si>
  <si>
    <t>Oprava vnější vápenocementové hladké omítky složitosti 1 stěn v rozsahu do 30%</t>
  </si>
  <si>
    <t>903919802</t>
  </si>
  <si>
    <t>28</t>
  </si>
  <si>
    <t>622511111</t>
  </si>
  <si>
    <t>Tenkovrstvá akrylátová mozaiková střednězrnná omítka včetně penetrace vnějších stěn</t>
  </si>
  <si>
    <t>1083063492</t>
  </si>
  <si>
    <t>29</t>
  </si>
  <si>
    <t>622531011</t>
  </si>
  <si>
    <t>Tenkovrstvá silikonová zrnitá omítka tl. 1,5 mm včetně penetrace vnějších stěn</t>
  </si>
  <si>
    <t>955570017</t>
  </si>
  <si>
    <t>233,283+80*0,14+5,4*0,4+5,4*0,5</t>
  </si>
  <si>
    <t>30</t>
  </si>
  <si>
    <t>631311134</t>
  </si>
  <si>
    <t>Mazanina tl do 240 mm z betonu prostého bez zvýšených nároků na prostředí tř. C 16/20</t>
  </si>
  <si>
    <t>-474944922</t>
  </si>
  <si>
    <t>117,500*0,15</t>
  </si>
  <si>
    <t>31</t>
  </si>
  <si>
    <t>631362021</t>
  </si>
  <si>
    <t>Výztuž mazanin svařovanými sítěmi Kari</t>
  </si>
  <si>
    <t>1609616405</t>
  </si>
  <si>
    <t>117,5*0,005</t>
  </si>
  <si>
    <t>32</t>
  </si>
  <si>
    <t>632453342</t>
  </si>
  <si>
    <t>Potěr betonový samonivelační tl do 40 mm tř. C 30/37</t>
  </si>
  <si>
    <t>470496791</t>
  </si>
  <si>
    <t>(8,4+16,8+17,5+20,5+16,8+1,9+3,8+2,8+2,3+13,3+11+2,4)</t>
  </si>
  <si>
    <t>21,8+12,5</t>
  </si>
  <si>
    <t>33</t>
  </si>
  <si>
    <t>635111115</t>
  </si>
  <si>
    <t>Násyp pod podlahy ze štěrkopísku s udusáním</t>
  </si>
  <si>
    <t>1827463701</t>
  </si>
  <si>
    <t>117,5*0,1</t>
  </si>
  <si>
    <t>7*0,3</t>
  </si>
  <si>
    <t>34</t>
  </si>
  <si>
    <t>637121111</t>
  </si>
  <si>
    <t>Okapový chodník z kačírku tl 100 mm s udusáním</t>
  </si>
  <si>
    <t>-2100364028</t>
  </si>
  <si>
    <t>53,800*0,5</t>
  </si>
  <si>
    <t>35</t>
  </si>
  <si>
    <t>637311131</t>
  </si>
  <si>
    <t>Okapový chodník z betonových záhonových obrubníků lože beton</t>
  </si>
  <si>
    <t>1507022442</t>
  </si>
  <si>
    <t>(12,4+14,5)*2</t>
  </si>
  <si>
    <t>36</t>
  </si>
  <si>
    <t>642942111</t>
  </si>
  <si>
    <t>Osazování zárubní nebo rámů dveřních kovových do 2,5 m2 na MC</t>
  </si>
  <si>
    <t>kus</t>
  </si>
  <si>
    <t>901127571</t>
  </si>
  <si>
    <t>37</t>
  </si>
  <si>
    <t>55331113</t>
  </si>
  <si>
    <t>zárubeň ocelová pro běžné zdění hranatý profil 110 600 L/P</t>
  </si>
  <si>
    <t>43608552</t>
  </si>
  <si>
    <t>Ostatní konstrukce a práce, bourání</t>
  </si>
  <si>
    <t>38</t>
  </si>
  <si>
    <t>941211111</t>
  </si>
  <si>
    <t>Montáž lešení řadového rámového lehkého zatížení do 200 kg/m2 š do 0,9 m v do 10 m</t>
  </si>
  <si>
    <t>-1931123591</t>
  </si>
  <si>
    <t>300</t>
  </si>
  <si>
    <t>39</t>
  </si>
  <si>
    <t>941211211</t>
  </si>
  <si>
    <t>Příplatek k lešení řadovému rámovému lehkému š 0,9 m v do 25 m za první a ZKD den použití</t>
  </si>
  <si>
    <t>1710656415</t>
  </si>
  <si>
    <t>300*90 'Přepočtené koeficientem množství</t>
  </si>
  <si>
    <t>40</t>
  </si>
  <si>
    <t>941211811</t>
  </si>
  <si>
    <t>Demontáž lešení řadového rámového lehkého zatížení do 200 kg/m2 š do 0,9 m v do 10 m</t>
  </si>
  <si>
    <t>697004927</t>
  </si>
  <si>
    <t>41</t>
  </si>
  <si>
    <t>944511111</t>
  </si>
  <si>
    <t>Montáž ochranné sítě z textilie z umělých vláken</t>
  </si>
  <si>
    <t>-1135563193</t>
  </si>
  <si>
    <t>42</t>
  </si>
  <si>
    <t>944511211</t>
  </si>
  <si>
    <t>Příplatek k ochranné síti za první a ZKD den použití</t>
  </si>
  <si>
    <t>546480103</t>
  </si>
  <si>
    <t>300*60 'Přepočtené koeficientem množství</t>
  </si>
  <si>
    <t>43</t>
  </si>
  <si>
    <t>944511811</t>
  </si>
  <si>
    <t>Demontáž ochranné sítě z textilie z umělých vláken</t>
  </si>
  <si>
    <t>-1854255039</t>
  </si>
  <si>
    <t>44</t>
  </si>
  <si>
    <t>949101111</t>
  </si>
  <si>
    <t>Lešení pomocné pro objekty pozemních staveb s lešeňovou podlahou v do 1,9 m zatížení do 150 kg/m2</t>
  </si>
  <si>
    <t>497243307</t>
  </si>
  <si>
    <t>45</t>
  </si>
  <si>
    <t>952902601</t>
  </si>
  <si>
    <t>Čištění budov vysátí prachu z trámů</t>
  </si>
  <si>
    <t>145585498</t>
  </si>
  <si>
    <t>10,35*12,56"strop</t>
  </si>
  <si>
    <t>46</t>
  </si>
  <si>
    <t>953942425</t>
  </si>
  <si>
    <t>Osazování rámů litinových poklopů kouřových kanálů bez jejich dodání</t>
  </si>
  <si>
    <t>527706293</t>
  </si>
  <si>
    <t>47</t>
  </si>
  <si>
    <t>552410R</t>
  </si>
  <si>
    <t>poklop zateplený ocel. 950/950</t>
  </si>
  <si>
    <t>-583354927</t>
  </si>
  <si>
    <t>48</t>
  </si>
  <si>
    <t>962031132</t>
  </si>
  <si>
    <t>Bourání příček z cihel pálených na MVC tl do 100 mm</t>
  </si>
  <si>
    <t>-409510118</t>
  </si>
  <si>
    <t>49</t>
  </si>
  <si>
    <t>962032631</t>
  </si>
  <si>
    <t>Bourání zdiva komínového nad střechou z cihel na MV nebo MVC</t>
  </si>
  <si>
    <t>1081365567</t>
  </si>
  <si>
    <t>0,8*0,4*1,85</t>
  </si>
  <si>
    <t>1,15*0,5*2*1,5</t>
  </si>
  <si>
    <t>50</t>
  </si>
  <si>
    <t>965042141</t>
  </si>
  <si>
    <t>Bourání podkladů pod dlažby nebo mazanin betonových nebo z litého asfaltu tl do 100 mm pl přes 4 m2</t>
  </si>
  <si>
    <t>1047446995</t>
  </si>
  <si>
    <t>(8,4+16,8+17,5+20,5+16,8+1,9+3,8+2,8+2,3+13,3+11+2,4)*0,2</t>
  </si>
  <si>
    <t>51</t>
  </si>
  <si>
    <t>965082923</t>
  </si>
  <si>
    <t>Odstranění násypů pod podlahami tl do 100 mm pl přes 2 m2</t>
  </si>
  <si>
    <t>-1769431786</t>
  </si>
  <si>
    <t>(8,4+16,8+17,5+20,5+16,8+1,9+3,8+2,8+2,3+13,3+11+2,4)*0,18"podlaha</t>
  </si>
  <si>
    <t>10,35*12,56*0,2"strop</t>
  </si>
  <si>
    <t>52</t>
  </si>
  <si>
    <t>977151112</t>
  </si>
  <si>
    <t>Jádrové vrty diamantovými korunkami do D 40 mm do stavebních materiálů</t>
  </si>
  <si>
    <t>-1676389973</t>
  </si>
  <si>
    <t>0,3*3"chráničky</t>
  </si>
  <si>
    <t>53</t>
  </si>
  <si>
    <t>978013191</t>
  </si>
  <si>
    <t>Otlučení (osekání) vnitřní vápenné nebo vápenocementové omítky stěn v rozsahu do 100 %</t>
  </si>
  <si>
    <t>998334816</t>
  </si>
  <si>
    <t>(7,14+1,47)*2*2,64</t>
  </si>
  <si>
    <t>(4,55+3,79)*2*2,64-1,6*2-2+1,53*2*2,64</t>
  </si>
  <si>
    <t>(4,63+3,79)*2*2,64-1,6*2-2+1,53*2*2,64</t>
  </si>
  <si>
    <t>(6,84+3,86)*2*2,64</t>
  </si>
  <si>
    <t>(3,49+4,9)*2*2,64-2-1,6-1,2-2,6</t>
  </si>
  <si>
    <t>(2,09+1,8)*2*2,64-2,6</t>
  </si>
  <si>
    <t>(1,06+1,37)*2*2,64-1,2</t>
  </si>
  <si>
    <t>(1,55+1,8)*2*2,64-1,2</t>
  </si>
  <si>
    <t>(1,5+1,44)*2*2,64-1,6-0,8</t>
  </si>
  <si>
    <t>(3,38+2,64)*2*2,86-1,6+2,1*2*2,86+1,49*2*2,86</t>
  </si>
  <si>
    <t>(3,47+2,78)*2*2,86-1,4-1,6</t>
  </si>
  <si>
    <t>(1,81+1,55)*2*2,86-1,4</t>
  </si>
  <si>
    <t>(12,78+3,21)*2*3-1,4"2NP</t>
  </si>
  <si>
    <t>54</t>
  </si>
  <si>
    <t>985131111</t>
  </si>
  <si>
    <t>Očištění ploch stěn, rubu kleneb a podlah tlakovou vodou</t>
  </si>
  <si>
    <t>-5129087</t>
  </si>
  <si>
    <t>997</t>
  </si>
  <si>
    <t>Přesun sutě</t>
  </si>
  <si>
    <t>55</t>
  </si>
  <si>
    <t>997013211</t>
  </si>
  <si>
    <t>Vnitrostaveništní doprava suti a vybouraných hmot pro budovy v do 6 m ručně</t>
  </si>
  <si>
    <t>-181927528</t>
  </si>
  <si>
    <t>56</t>
  </si>
  <si>
    <t>997013501</t>
  </si>
  <si>
    <t>Odvoz suti a vybouraných hmot na skládku nebo meziskládku do 1 km se složením</t>
  </si>
  <si>
    <t>-1101833317</t>
  </si>
  <si>
    <t>57</t>
  </si>
  <si>
    <t>997013509</t>
  </si>
  <si>
    <t>Příplatek k odvozu suti a vybouraných hmot na skládku ZKD 1 km přes 1 km</t>
  </si>
  <si>
    <t>-1608454571</t>
  </si>
  <si>
    <t>151,334*9 'Přepočtené koeficientem množství</t>
  </si>
  <si>
    <t>58</t>
  </si>
  <si>
    <t>997013831</t>
  </si>
  <si>
    <t>Poplatek za uložení na skládce (skládkovné) stavebního odpadu směsného kód odpadu 170 904</t>
  </si>
  <si>
    <t>1905290843</t>
  </si>
  <si>
    <t>PSV</t>
  </si>
  <si>
    <t>Práce a dodávky PSV</t>
  </si>
  <si>
    <t>711</t>
  </si>
  <si>
    <t>Izolace proti vodě, vlhkosti a plynům</t>
  </si>
  <si>
    <t>59</t>
  </si>
  <si>
    <t>711111001</t>
  </si>
  <si>
    <t>Provedení izolace proti zemní vlhkosti vodorovné za studena nátěrem penetračním</t>
  </si>
  <si>
    <t>-1196871955</t>
  </si>
  <si>
    <t>60</t>
  </si>
  <si>
    <t>11163150</t>
  </si>
  <si>
    <t>lak asfaltový penetrační</t>
  </si>
  <si>
    <t>-1393433675</t>
  </si>
  <si>
    <t>117,5*0,0003 'Přepočtené koeficientem množství</t>
  </si>
  <si>
    <t>61</t>
  </si>
  <si>
    <t>711141559</t>
  </si>
  <si>
    <t>Provedení izolace proti zemní vlhkosti pásy přitavením vodorovné NAIP</t>
  </si>
  <si>
    <t>793199227</t>
  </si>
  <si>
    <t>62</t>
  </si>
  <si>
    <t>62852015</t>
  </si>
  <si>
    <t>pásy s modifikovaným asfaltem vložka skelná tkanina</t>
  </si>
  <si>
    <t>-1402726237</t>
  </si>
  <si>
    <t>117,5*1,15 'Přepočtené koeficientem množství</t>
  </si>
  <si>
    <t>712</t>
  </si>
  <si>
    <t>Povlakové krytiny</t>
  </si>
  <si>
    <t>63</t>
  </si>
  <si>
    <t>712300833</t>
  </si>
  <si>
    <t>Odstranění povlakové krytiny střech do 10° třívrstvé</t>
  </si>
  <si>
    <t>766032399</t>
  </si>
  <si>
    <t>4*12</t>
  </si>
  <si>
    <t>64</t>
  </si>
  <si>
    <t>712331111</t>
  </si>
  <si>
    <t>Provedení povlakové krytiny střech do 10° podkladní vrstvy pásy na sucho samolepící</t>
  </si>
  <si>
    <t>-342387286</t>
  </si>
  <si>
    <t>65</t>
  </si>
  <si>
    <t>62851000</t>
  </si>
  <si>
    <t>pás asfaltový modifikovaný za studena samolepící podkladní tl. 2 mm na střešní systémy</t>
  </si>
  <si>
    <t>-536437484</t>
  </si>
  <si>
    <t>48*1,15 'Přepočtené koeficientem množství</t>
  </si>
  <si>
    <t>66</t>
  </si>
  <si>
    <t>712341559</t>
  </si>
  <si>
    <t>Provedení povlakové krytiny střech do 10° pásy NAIP přitavením v plné ploše</t>
  </si>
  <si>
    <t>-181095198</t>
  </si>
  <si>
    <t>67</t>
  </si>
  <si>
    <t>62852256</t>
  </si>
  <si>
    <t>pásy s modifikovaným asfaltem tl. 4,2 mm vložka polyesterové rouno barevný minerální hrubozrnný posyp</t>
  </si>
  <si>
    <t>1407717891</t>
  </si>
  <si>
    <t>713</t>
  </si>
  <si>
    <t>Izolace tepelné</t>
  </si>
  <si>
    <t>68</t>
  </si>
  <si>
    <t>713111111</t>
  </si>
  <si>
    <t>Montáž izolace tepelné vrchem stropů volně kladenými rohožemi, pásy, dílci, deskami</t>
  </si>
  <si>
    <t>-420874313</t>
  </si>
  <si>
    <t>69</t>
  </si>
  <si>
    <t>63150791</t>
  </si>
  <si>
    <t>pás tepelný pro všechny druhy nezatížených izolací λ=0,039 tl 200mm</t>
  </si>
  <si>
    <t>362468157</t>
  </si>
  <si>
    <t>129,996*1,02 'Přepočtené koeficientem množství</t>
  </si>
  <si>
    <t>70</t>
  </si>
  <si>
    <t>713121111</t>
  </si>
  <si>
    <t>Montáž izolace tepelné podlah volně kladenými rohožemi, pásy, dílci, deskami 1 vrstva</t>
  </si>
  <si>
    <t>398329967</t>
  </si>
  <si>
    <t>71</t>
  </si>
  <si>
    <t>28375912</t>
  </si>
  <si>
    <t>deska EPS 150 pro trvalé zatížení v tlaku (max. 3000 kg/m2) tl 80mm</t>
  </si>
  <si>
    <t>996577236</t>
  </si>
  <si>
    <t>117,5*1,02 'Přepočtené koeficientem množství</t>
  </si>
  <si>
    <t>72</t>
  </si>
  <si>
    <t>713191132</t>
  </si>
  <si>
    <t>Montáž izolace tepelné podlah, stropů vrchem nebo střech překrytí separační fólií z PE</t>
  </si>
  <si>
    <t>-501395534</t>
  </si>
  <si>
    <t>73</t>
  </si>
  <si>
    <t>28323020</t>
  </si>
  <si>
    <t>fólie separační PE 2 x 50 m</t>
  </si>
  <si>
    <t>1257434644</t>
  </si>
  <si>
    <t>117,5*1,1 'Přepočtené koeficientem množství</t>
  </si>
  <si>
    <t>74</t>
  </si>
  <si>
    <t>713191133</t>
  </si>
  <si>
    <t>Montáž izolace tepelné podlah, stropů vrchem nebo střech překrytí fólií s přelepeným spojem</t>
  </si>
  <si>
    <t>496524452</t>
  </si>
  <si>
    <t>75</t>
  </si>
  <si>
    <t>59244085</t>
  </si>
  <si>
    <t>fólie parotěsná s dvěma lepicími pruhy pod tepelnou izolaci 1 m2</t>
  </si>
  <si>
    <t>-1455583567</t>
  </si>
  <si>
    <t>129,996*1,1 'Přepočtené koeficientem množství</t>
  </si>
  <si>
    <t>725</t>
  </si>
  <si>
    <t>Zdravotechnika - zařizovací předměty</t>
  </si>
  <si>
    <t>76</t>
  </si>
  <si>
    <t>725110811</t>
  </si>
  <si>
    <t>Demontáž klozetů splachovací s nádrží</t>
  </si>
  <si>
    <t>soubor</t>
  </si>
  <si>
    <t>595119222</t>
  </si>
  <si>
    <t>77</t>
  </si>
  <si>
    <t>725122817</t>
  </si>
  <si>
    <t>Demontáž pisoárových stání bez nádrže a jedním záchodkem</t>
  </si>
  <si>
    <t>-577809902</t>
  </si>
  <si>
    <t>78</t>
  </si>
  <si>
    <t>725210821</t>
  </si>
  <si>
    <t>Demontáž umyvadel bez výtokových armatur</t>
  </si>
  <si>
    <t>1557243234</t>
  </si>
  <si>
    <t>79</t>
  </si>
  <si>
    <t>725240811</t>
  </si>
  <si>
    <t>Demontáž kabin sprchových bez výtokových armatur</t>
  </si>
  <si>
    <t>1601094943</t>
  </si>
  <si>
    <t>80</t>
  </si>
  <si>
    <t>725330820</t>
  </si>
  <si>
    <t>Demontáž výlevka diturvitová</t>
  </si>
  <si>
    <t>319238837</t>
  </si>
  <si>
    <t>81</t>
  </si>
  <si>
    <t>725810811</t>
  </si>
  <si>
    <t>Demontáž ventilů výtokových nástěnných</t>
  </si>
  <si>
    <t>550240442</t>
  </si>
  <si>
    <t>82</t>
  </si>
  <si>
    <t>725820802</t>
  </si>
  <si>
    <t>Demontáž baterie stojánkové do jednoho otvoru</t>
  </si>
  <si>
    <t>117296051</t>
  </si>
  <si>
    <t>83</t>
  </si>
  <si>
    <t>725840850</t>
  </si>
  <si>
    <t>Demontáž baterie sprch diferenciální do G 3/4x1</t>
  </si>
  <si>
    <t>1839561193</t>
  </si>
  <si>
    <t>762</t>
  </si>
  <si>
    <t>Konstrukce tesařské</t>
  </si>
  <si>
    <t>84</t>
  </si>
  <si>
    <t>762341026</t>
  </si>
  <si>
    <t>Bednění střech rovných z desek OSB tl 22 mm na pero a drážku šroubovaných na krokve</t>
  </si>
  <si>
    <t>-842787266</t>
  </si>
  <si>
    <t>85</t>
  </si>
  <si>
    <t>762341811</t>
  </si>
  <si>
    <t>Demontáž bednění střech z prken</t>
  </si>
  <si>
    <t>1718573635</t>
  </si>
  <si>
    <t>86</t>
  </si>
  <si>
    <t>762526811</t>
  </si>
  <si>
    <t>Demontáž podlah z dřevotřísky, překližky, sololitu tloušťky do 20 mm bez polštářů</t>
  </si>
  <si>
    <t>2046925412</t>
  </si>
  <si>
    <t>764</t>
  </si>
  <si>
    <t>Konstrukce klempířské</t>
  </si>
  <si>
    <t>87</t>
  </si>
  <si>
    <t>764001821</t>
  </si>
  <si>
    <t>Demontáž krytiny ze svitků nebo tabulí do suti</t>
  </si>
  <si>
    <t>-136465567</t>
  </si>
  <si>
    <t>10,15*12,18/Cos(13)</t>
  </si>
  <si>
    <t>88</t>
  </si>
  <si>
    <t>764002851</t>
  </si>
  <si>
    <t>Demontáž oplechování parapetů do suti</t>
  </si>
  <si>
    <t>-1776616109</t>
  </si>
  <si>
    <t>14+1,4+1</t>
  </si>
  <si>
    <t>89</t>
  </si>
  <si>
    <t>764004801</t>
  </si>
  <si>
    <t>Demontáž podokapního žlabu do suti</t>
  </si>
  <si>
    <t>-1225896732</t>
  </si>
  <si>
    <t>10,3*2+12,2</t>
  </si>
  <si>
    <t>90</t>
  </si>
  <si>
    <t>764004861</t>
  </si>
  <si>
    <t>Demontáž svodu do suti</t>
  </si>
  <si>
    <t>401192351</t>
  </si>
  <si>
    <t>91</t>
  </si>
  <si>
    <t>764042415</t>
  </si>
  <si>
    <t>Strukturovaná oddělovací vrstva s integrovanou pojistnou hydroizolací rš přes 500 do 670 mm</t>
  </si>
  <si>
    <t>1395941521</t>
  </si>
  <si>
    <t>92</t>
  </si>
  <si>
    <t>764141411</t>
  </si>
  <si>
    <t>Krytina střechy rovné drážkováním ze svitků z TiZn předzvětralého plechu rš 670 mm sklonu do 30°</t>
  </si>
  <si>
    <t>-680778097</t>
  </si>
  <si>
    <t>93</t>
  </si>
  <si>
    <t>764241411</t>
  </si>
  <si>
    <t>Oplechování nevětraného hřebene z TiZn předzvětralého plechu spojením na dvojitou stojatou drážku</t>
  </si>
  <si>
    <t>2040071486</t>
  </si>
  <si>
    <t>94</t>
  </si>
  <si>
    <t>764244404</t>
  </si>
  <si>
    <t>Oplechování horních ploch a nadezdívek bez rohů z TiZn předzvětral plechu kotvené rš 330 mm</t>
  </si>
  <si>
    <t>-891792608</t>
  </si>
  <si>
    <t>3,7*2+11,4</t>
  </si>
  <si>
    <t>95</t>
  </si>
  <si>
    <t>764246404</t>
  </si>
  <si>
    <t>Oplechování parapetů rovných mechanicky kotvené z TiZn předzvětralého plechu rš 330 mm</t>
  </si>
  <si>
    <t>1673166547</t>
  </si>
  <si>
    <t>16,4+5,1+3,1</t>
  </si>
  <si>
    <t>96</t>
  </si>
  <si>
    <t>764306132</t>
  </si>
  <si>
    <t>Montáž ventilační turbíny na prejzové nebo vlnité krytině průměru do 350 mm</t>
  </si>
  <si>
    <t>1292042660</t>
  </si>
  <si>
    <t>97</t>
  </si>
  <si>
    <t>55381011</t>
  </si>
  <si>
    <t>turbína ventilační Al kompletní hlavice stavitelný krk se základnou do D 350mm</t>
  </si>
  <si>
    <t>226915908</t>
  </si>
  <si>
    <t>98</t>
  </si>
  <si>
    <t>764541405</t>
  </si>
  <si>
    <t>Žlab podokapní půlkruhový z TiZn předzvětralého plechu rš 330 mm</t>
  </si>
  <si>
    <t>44149604</t>
  </si>
  <si>
    <t>99</t>
  </si>
  <si>
    <t>764548423</t>
  </si>
  <si>
    <t>Svody kruhové včetně objímek, kolen, odskoků z TiZn předzvětralého plechu průměru 100 mm</t>
  </si>
  <si>
    <t>-108359643</t>
  </si>
  <si>
    <t>766</t>
  </si>
  <si>
    <t>Konstrukce truhlářské</t>
  </si>
  <si>
    <t>100</t>
  </si>
  <si>
    <t>766622115</t>
  </si>
  <si>
    <t>Montáž plastových oken plochy přes 1 m2 pevných výšky do 1,5 m s rámem do zdiva</t>
  </si>
  <si>
    <t>-1284572636</t>
  </si>
  <si>
    <t>5,06*0,62</t>
  </si>
  <si>
    <t>3,07*0,62</t>
  </si>
  <si>
    <t>101</t>
  </si>
  <si>
    <t>61140004</t>
  </si>
  <si>
    <t>okno plastové pevné zasklení S1, S2</t>
  </si>
  <si>
    <t>1405579204</t>
  </si>
  <si>
    <t>102</t>
  </si>
  <si>
    <t>766622131</t>
  </si>
  <si>
    <t>Montáž plastových oken plochy přes 1 m2 otevíravých výšky do 1,5 m s rámem do zdiva</t>
  </si>
  <si>
    <t>-904205119</t>
  </si>
  <si>
    <t>2,07*1,23*2</t>
  </si>
  <si>
    <t>0,68*0,5*2</t>
  </si>
  <si>
    <t>0,93*0,65*1</t>
  </si>
  <si>
    <t>1,75*1,23*1</t>
  </si>
  <si>
    <t>0,84*0,87*1</t>
  </si>
  <si>
    <t>0,86*0,9*1</t>
  </si>
  <si>
    <t>1,3*1,15*3</t>
  </si>
  <si>
    <t>1,15*0,8*2</t>
  </si>
  <si>
    <t>103</t>
  </si>
  <si>
    <t>611400R1</t>
  </si>
  <si>
    <t>okno plastové O1</t>
  </si>
  <si>
    <t>1270787347</t>
  </si>
  <si>
    <t>104</t>
  </si>
  <si>
    <t>611400R2</t>
  </si>
  <si>
    <t>okno plastové O2</t>
  </si>
  <si>
    <t>-2007052427</t>
  </si>
  <si>
    <t>105</t>
  </si>
  <si>
    <t>611400R3</t>
  </si>
  <si>
    <t>okno plastové O3</t>
  </si>
  <si>
    <t>-1573105902</t>
  </si>
  <si>
    <t>106</t>
  </si>
  <si>
    <t>611400R4</t>
  </si>
  <si>
    <t>okno plastové O4</t>
  </si>
  <si>
    <t>325030856</t>
  </si>
  <si>
    <t>107</t>
  </si>
  <si>
    <t>611400R5</t>
  </si>
  <si>
    <t>okno plastové O5</t>
  </si>
  <si>
    <t>-1365373692</t>
  </si>
  <si>
    <t>108</t>
  </si>
  <si>
    <t>611400R6</t>
  </si>
  <si>
    <t>okno plastové O6</t>
  </si>
  <si>
    <t>1484250315</t>
  </si>
  <si>
    <t>109</t>
  </si>
  <si>
    <t>611400R7</t>
  </si>
  <si>
    <t>okno plastové O7</t>
  </si>
  <si>
    <t>1260130590</t>
  </si>
  <si>
    <t>110</t>
  </si>
  <si>
    <t>611400R8</t>
  </si>
  <si>
    <t>okno plastové O8</t>
  </si>
  <si>
    <t>1736694280</t>
  </si>
  <si>
    <t>111</t>
  </si>
  <si>
    <t>766629413</t>
  </si>
  <si>
    <t>Příplatek k montáži oken rovné ostění fólie připojovací spára do 35 mm</t>
  </si>
  <si>
    <t>1467941521</t>
  </si>
  <si>
    <t>(2,07+1,23)*2*2</t>
  </si>
  <si>
    <t>(0,68+0,5)*2*2</t>
  </si>
  <si>
    <t>(0,93+0,65)*2*1</t>
  </si>
  <si>
    <t>(1,75+1,23)*2*1</t>
  </si>
  <si>
    <t>(0,84+0,87)*2*1</t>
  </si>
  <si>
    <t>(0,86+0,9)*2*1</t>
  </si>
  <si>
    <t>(1,3+1,15)*2*3</t>
  </si>
  <si>
    <t>(1,15+0,8)*2*2</t>
  </si>
  <si>
    <t>(5,06+0,62)*2</t>
  </si>
  <si>
    <t>(3,07+0,62)*2</t>
  </si>
  <si>
    <t>112</t>
  </si>
  <si>
    <t>766660001</t>
  </si>
  <si>
    <t>Montáž dveřních křídel otvíravých 1křídlových š do 0,8 m do ocelové zárubně</t>
  </si>
  <si>
    <t>-429073773</t>
  </si>
  <si>
    <t>113</t>
  </si>
  <si>
    <t>611628R</t>
  </si>
  <si>
    <t>dveře D1 vč. kování</t>
  </si>
  <si>
    <t>1250388868</t>
  </si>
  <si>
    <t>114</t>
  </si>
  <si>
    <t>611628R2</t>
  </si>
  <si>
    <t>dveře D3 vč. kování</t>
  </si>
  <si>
    <t>-347195712</t>
  </si>
  <si>
    <t>115</t>
  </si>
  <si>
    <t>611628R4</t>
  </si>
  <si>
    <t>dveře D4 vč. kování</t>
  </si>
  <si>
    <t>1945560618</t>
  </si>
  <si>
    <t>116</t>
  </si>
  <si>
    <t>611628R5</t>
  </si>
  <si>
    <t>dveře D5 vč. kování</t>
  </si>
  <si>
    <t>213987824</t>
  </si>
  <si>
    <t>117</t>
  </si>
  <si>
    <t>611628R6</t>
  </si>
  <si>
    <t>dveře D6 vč. kování</t>
  </si>
  <si>
    <t>1758601892</t>
  </si>
  <si>
    <t>118</t>
  </si>
  <si>
    <t>611628R7</t>
  </si>
  <si>
    <t>dveře D7 vč. kování</t>
  </si>
  <si>
    <t>113991043</t>
  </si>
  <si>
    <t>119</t>
  </si>
  <si>
    <t>766660011</t>
  </si>
  <si>
    <t>Montáž dveřních křídel otvíravých 2křídlových š do 1,45 m do ocelové zárubně</t>
  </si>
  <si>
    <t>1796801671</t>
  </si>
  <si>
    <t>120</t>
  </si>
  <si>
    <t>6116298R</t>
  </si>
  <si>
    <t>dveře D2 vč. kování</t>
  </si>
  <si>
    <t>-1985381854</t>
  </si>
  <si>
    <t>121</t>
  </si>
  <si>
    <t>766691914</t>
  </si>
  <si>
    <t>Vyvěšení nebo zavěšení dřevěných křídel dveří pl do 2 m2</t>
  </si>
  <si>
    <t>-404046841</t>
  </si>
  <si>
    <t>122</t>
  </si>
  <si>
    <t>766694121</t>
  </si>
  <si>
    <t>Montáž parapetních desek dřevěných nebo plastových šířky přes 30 cm délky do 1,0 m</t>
  </si>
  <si>
    <t>-317956802</t>
  </si>
  <si>
    <t>123</t>
  </si>
  <si>
    <t>766694122</t>
  </si>
  <si>
    <t>Montáž parapetních dřevěných nebo plastových šířky přes 30 cm délky do 1,6 m</t>
  </si>
  <si>
    <t>964930650</t>
  </si>
  <si>
    <t>3+2</t>
  </si>
  <si>
    <t>124</t>
  </si>
  <si>
    <t>61144405</t>
  </si>
  <si>
    <t>parapet plastový vnitřní - komůrkový 50 x 2 x 100 cm</t>
  </si>
  <si>
    <t>-1459057366</t>
  </si>
  <si>
    <t>2,07*2+1,75+0,84+0,86+1,3*3+1,15*2</t>
  </si>
  <si>
    <t>125</t>
  </si>
  <si>
    <t>61144019</t>
  </si>
  <si>
    <t>koncovka k parapetu plastovému vnitřnímu 1 pár</t>
  </si>
  <si>
    <t>sada</t>
  </si>
  <si>
    <t>45354320</t>
  </si>
  <si>
    <t>126</t>
  </si>
  <si>
    <t>766694123</t>
  </si>
  <si>
    <t>Montáž parapetních dřevěných nebo plastových šířky přes 30 cm délky do 2,6 m</t>
  </si>
  <si>
    <t>1520290614</t>
  </si>
  <si>
    <t>767</t>
  </si>
  <si>
    <t>Konstrukce zámečnické</t>
  </si>
  <si>
    <t>127</t>
  </si>
  <si>
    <t>7678919R</t>
  </si>
  <si>
    <t>Opravy zámečnických konstrukcí ostatních - doplnění a úprava schodiště</t>
  </si>
  <si>
    <t>47491427</t>
  </si>
  <si>
    <t>1"doplnění sloupku, spojení stávajících sloupků, ost. úpravy dle výkr. 03/D.1.1.-02 vč. povrch. úpravy</t>
  </si>
  <si>
    <t>128</t>
  </si>
  <si>
    <t>7678919R1</t>
  </si>
  <si>
    <t>Opravy zámečnických konstrukcí ostatních - oprava a nátěr žebříku</t>
  </si>
  <si>
    <t>-1364675386</t>
  </si>
  <si>
    <t>771</t>
  </si>
  <si>
    <t>Podlahy z dlaždic</t>
  </si>
  <si>
    <t>129</t>
  </si>
  <si>
    <t>771474112</t>
  </si>
  <si>
    <t>Montáž soklíků z dlaždic keramických rovných flexibilní lepidlo v do 90 mm</t>
  </si>
  <si>
    <t>-2063840124</t>
  </si>
  <si>
    <t>130</t>
  </si>
  <si>
    <t>59761416</t>
  </si>
  <si>
    <t>sokl -  dlaždice keramické slinuté neglazované mrazuvzdorné  300 x 80mm</t>
  </si>
  <si>
    <t>-237128265</t>
  </si>
  <si>
    <t>96,000*3,3</t>
  </si>
  <si>
    <t>316,8*1,1 'Přepočtené koeficientem množství</t>
  </si>
  <si>
    <t>131</t>
  </si>
  <si>
    <t>771574131</t>
  </si>
  <si>
    <t>Montáž podlah keramických režných protiskluzných lepených flexibilním lepidlem do 50 ks/m2</t>
  </si>
  <si>
    <t>-1636987295</t>
  </si>
  <si>
    <t>(8,4+16,8+17,5+16,8+1,9+3,8+2,8+2,3+13,3+11+2,4)</t>
  </si>
  <si>
    <t>132</t>
  </si>
  <si>
    <t>59761432</t>
  </si>
  <si>
    <t>dlaždice keramické slinuté neglazované mrazuvzdorné pro extrémní mechanické namáhání přes 19 do 25 ks/m2</t>
  </si>
  <si>
    <t>-1799436874</t>
  </si>
  <si>
    <t>131,3*1,1 'Přepočtené koeficientem množství</t>
  </si>
  <si>
    <t>777</t>
  </si>
  <si>
    <t>Podlahy lité</t>
  </si>
  <si>
    <t>133</t>
  </si>
  <si>
    <t>777131105</t>
  </si>
  <si>
    <t>Penetrační epoxidový nátěr podlahy na podklad z čerstvého betonu</t>
  </si>
  <si>
    <t>1522382139</t>
  </si>
  <si>
    <t>134</t>
  </si>
  <si>
    <t>777511101</t>
  </si>
  <si>
    <t>Krycí epoxidová stěrka tloušťky do 1mm dekorativní lité podlahy</t>
  </si>
  <si>
    <t>-1714495820</t>
  </si>
  <si>
    <t>20,5"104</t>
  </si>
  <si>
    <t>781</t>
  </si>
  <si>
    <t>Dokončovací práce - obklady</t>
  </si>
  <si>
    <t>135</t>
  </si>
  <si>
    <t>781414112</t>
  </si>
  <si>
    <t>Montáž obkladaček vnitřních pórovinových pravoúhlých do 25 ks/m2 lepených flexibilním lepidlem</t>
  </si>
  <si>
    <t>-1746018336</t>
  </si>
  <si>
    <t>(3,38*2+2,78*2+0,24*2)*2-1,6-1,2*3"111</t>
  </si>
  <si>
    <t>(1,49+0,86)*2*2*3-1,2*3</t>
  </si>
  <si>
    <t>(1,55+0,15+0,35+0,34+1,9)*2</t>
  </si>
  <si>
    <t>(3,47*2+2,78*2)*2-1,2*3-1,6-1,4"112</t>
  </si>
  <si>
    <t>(1,55+1,81)*2*2-1,4"113</t>
  </si>
  <si>
    <t>(1,53+0,9+2,3)*2*2"102, 103</t>
  </si>
  <si>
    <t>(1,06+1,37)*2*2-1,2"106</t>
  </si>
  <si>
    <t>(2,09+1,8+1,2)*2"107</t>
  </si>
  <si>
    <t>(1,55+1,8)*2*2-1,2"108</t>
  </si>
  <si>
    <t>136</t>
  </si>
  <si>
    <t>59761040</t>
  </si>
  <si>
    <t>obkládačky keramické koupelnové (bílé i barevné) přes 19 do 22 ks/m2</t>
  </si>
  <si>
    <t>-316310101</t>
  </si>
  <si>
    <t>158,44*1,1 'Přepočtené koeficientem množství</t>
  </si>
  <si>
    <t>137</t>
  </si>
  <si>
    <t>781494111</t>
  </si>
  <si>
    <t>Plastové profily rohové lepené flexibilním lepidlem</t>
  </si>
  <si>
    <t>1164168197</t>
  </si>
  <si>
    <t>138</t>
  </si>
  <si>
    <t>781494511</t>
  </si>
  <si>
    <t>Plastové profily ukončovací lepené flexibilním lepidlem</t>
  </si>
  <si>
    <t>2082532133</t>
  </si>
  <si>
    <t>139</t>
  </si>
  <si>
    <t>998781101</t>
  </si>
  <si>
    <t>Přesun hmot tonážní pro obklady keramické v objektech v do 6 m</t>
  </si>
  <si>
    <t>-1735049290</t>
  </si>
  <si>
    <t>783</t>
  </si>
  <si>
    <t>Dokončovací práce - nátěry</t>
  </si>
  <si>
    <t>140</t>
  </si>
  <si>
    <t>783101203</t>
  </si>
  <si>
    <t>Jemné obroušení podkladu truhlářských konstrukcí před provedením nátěru</t>
  </si>
  <si>
    <t>225546609</t>
  </si>
  <si>
    <t>3,21*2,6*2</t>
  </si>
  <si>
    <t>141</t>
  </si>
  <si>
    <t>783117101</t>
  </si>
  <si>
    <t>Krycí jednonásobný syntetický nátěr truhlářských konstrukcí</t>
  </si>
  <si>
    <t>-379059644</t>
  </si>
  <si>
    <t>16,692*2 'Přepočtené koeficientem množství</t>
  </si>
  <si>
    <t>142</t>
  </si>
  <si>
    <t>783315101</t>
  </si>
  <si>
    <t>Mezinátěr jednonásobný syntetický standardní zámečnických konstrukcí</t>
  </si>
  <si>
    <t>526125384</t>
  </si>
  <si>
    <t>18*5*0,25"zárubně</t>
  </si>
  <si>
    <t>143</t>
  </si>
  <si>
    <t>783317101</t>
  </si>
  <si>
    <t>Krycí jednonásobný syntetický standardní nátěr zámečnických konstrukcí</t>
  </si>
  <si>
    <t>-14699842</t>
  </si>
  <si>
    <t>784</t>
  </si>
  <si>
    <t>Dokončovací práce - malby a tapety</t>
  </si>
  <si>
    <t>144</t>
  </si>
  <si>
    <t>784121001</t>
  </si>
  <si>
    <t>Oškrabání malby v mísnostech výšky do 3,80 m</t>
  </si>
  <si>
    <t>-1495609687</t>
  </si>
  <si>
    <t>117,5+21,8+12,5"stropy</t>
  </si>
  <si>
    <t>145</t>
  </si>
  <si>
    <t>784181101</t>
  </si>
  <si>
    <t>Základní akrylátová jednonásobná penetrace podkladu v místnostech výšky do 3,80m</t>
  </si>
  <si>
    <t>103473047</t>
  </si>
  <si>
    <t>151,8+324,6</t>
  </si>
  <si>
    <t>146</t>
  </si>
  <si>
    <t>784221101</t>
  </si>
  <si>
    <t>Dvojnásobné bílé malby  ze směsí za sucha dobře otěruvzdorných v místnostech do 3,80 m</t>
  </si>
  <si>
    <t>-1559535354</t>
  </si>
  <si>
    <t>147</t>
  </si>
  <si>
    <t>7846720R</t>
  </si>
  <si>
    <t>Písmomalířské práce - číselník hodin</t>
  </si>
  <si>
    <t>-855114594</t>
  </si>
  <si>
    <t>02 - UT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</si>
  <si>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</si>
  <si>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</si>
  <si>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</si>
  <si>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</si>
  <si>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</si>
  <si>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</si>
  <si>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</si>
  <si>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731200825</t>
  </si>
  <si>
    <t>Demontáž kotle ocelového na plynná nebo kapalná paliva výkon do 40 kW</t>
  </si>
  <si>
    <t>1998564882</t>
  </si>
  <si>
    <t>731244207</t>
  </si>
  <si>
    <t>Kotel ocelový závěsný na plyn kondenzační o výkonu 3,3-30,3 kW s průtokovým ohřevem</t>
  </si>
  <si>
    <t>-875589417</t>
  </si>
  <si>
    <t>7312801R</t>
  </si>
  <si>
    <t>Ekvitermní  regulace</t>
  </si>
  <si>
    <t>1951397550</t>
  </si>
  <si>
    <t>731810332</t>
  </si>
  <si>
    <t>Nucený odtah spalin soustředným potrubím pro kondenzační kotel svislý 80/125 mm přes šikmou střechu</t>
  </si>
  <si>
    <t>-351451538</t>
  </si>
  <si>
    <t>731810342</t>
  </si>
  <si>
    <t>Prodloužení soustředného potrubí pro kondenzační kotel průměru 80/125 mm</t>
  </si>
  <si>
    <t>366118617</t>
  </si>
  <si>
    <t>7318104R</t>
  </si>
  <si>
    <t>odvod kondenzátu</t>
  </si>
  <si>
    <t>-2022534290</t>
  </si>
  <si>
    <t>998731101</t>
  </si>
  <si>
    <t>Přesun hmot tonážní pro kotelny v objektech v do 6 m</t>
  </si>
  <si>
    <t>682617462</t>
  </si>
  <si>
    <t>732</t>
  </si>
  <si>
    <t>Ústřední vytápění - strojovny</t>
  </si>
  <si>
    <t>732211121</t>
  </si>
  <si>
    <t>Ohřívač stacionární zásobníkový s jedním výměníkem PN 1,0/1,6 o objemu 300 l v.pl. 1,50 m2</t>
  </si>
  <si>
    <t>-1319425535</t>
  </si>
  <si>
    <t>732331612</t>
  </si>
  <si>
    <t>Nádoba tlaková expanzní s membránou závitové připojení PN 0,6 o objemu 12 l</t>
  </si>
  <si>
    <t>-315250584</t>
  </si>
  <si>
    <t>732421212</t>
  </si>
  <si>
    <t>Čerpadlo teplovodní mokroběžné závitové cirkulační DN 25 výtlak do 4,0 m průtok 2,20 m3/h pro TUV</t>
  </si>
  <si>
    <t>-1919979998</t>
  </si>
  <si>
    <t>998732101</t>
  </si>
  <si>
    <t>Přesun hmot tonážní pro strojovny v objektech v do 6 m</t>
  </si>
  <si>
    <t>1204089532</t>
  </si>
  <si>
    <t>733</t>
  </si>
  <si>
    <t>Ústřední vytápění - rozvodné potrubí</t>
  </si>
  <si>
    <t>733120815</t>
  </si>
  <si>
    <t>Demontáž potrubí ocelového hladkého do D 38</t>
  </si>
  <si>
    <t>-1597325060</t>
  </si>
  <si>
    <t>180</t>
  </si>
  <si>
    <t>733222102</t>
  </si>
  <si>
    <t>Potrubí měděné polotvrdé spojované měkkým pájením D 15x1</t>
  </si>
  <si>
    <t>-1608433128</t>
  </si>
  <si>
    <t>733222103</t>
  </si>
  <si>
    <t>Potrubí měděné polotvrdé spojované měkkým pájením D 18x1</t>
  </si>
  <si>
    <t>-829158788</t>
  </si>
  <si>
    <t>733222104</t>
  </si>
  <si>
    <t>Potrubí měděné polotvrdé spojované měkkým pájením D 22x1</t>
  </si>
  <si>
    <t>123774569</t>
  </si>
  <si>
    <t>733222105</t>
  </si>
  <si>
    <t>Potrubí měděné polotvrdé spojované měkkým pájením D 28x1,5</t>
  </si>
  <si>
    <t>-1597294461</t>
  </si>
  <si>
    <t>733222205</t>
  </si>
  <si>
    <t>Potrubí měděné polotvrdé spojované tvrdým pájením D 28x1</t>
  </si>
  <si>
    <t>-1529839029</t>
  </si>
  <si>
    <t>733223207</t>
  </si>
  <si>
    <t>Potrubí měděné tvrdé spojované tvrdým pájením D 42x1,5</t>
  </si>
  <si>
    <t>-1813092694</t>
  </si>
  <si>
    <t>733390104</t>
  </si>
  <si>
    <t>Ochrana potrubí primátrních okruhů tepelně izolačními trubicemi z kaučuku tl.13 mm D do 38 mm</t>
  </si>
  <si>
    <t>1185546346</t>
  </si>
  <si>
    <t>733390105</t>
  </si>
  <si>
    <t>Ochrana potrubí primátrních okruhů tepelně izolačními trubicemi z kaučuku tl.13 mm D do 48 mm</t>
  </si>
  <si>
    <t>-1830457252</t>
  </si>
  <si>
    <t>998733101</t>
  </si>
  <si>
    <t>Přesun hmot tonážní pro rozvody potrubí v objektech v do 6 m</t>
  </si>
  <si>
    <t>1729919042</t>
  </si>
  <si>
    <t>734</t>
  </si>
  <si>
    <t>Ústřední vytápění - armatury</t>
  </si>
  <si>
    <t>734211120</t>
  </si>
  <si>
    <t>Ventil závitový odvzdušňovací G 1/2 PN 14 do 120°C automatický</t>
  </si>
  <si>
    <t>-940126182</t>
  </si>
  <si>
    <t>734221682</t>
  </si>
  <si>
    <t>Termostatická hlavice kapalinová PN 10 do 110°C otopných těles VK</t>
  </si>
  <si>
    <t>-1868809289</t>
  </si>
  <si>
    <t>734242412</t>
  </si>
  <si>
    <t>Ventil závitový zpětný přímý G 1/2 PN 16 do 110°C</t>
  </si>
  <si>
    <t>-1252587929</t>
  </si>
  <si>
    <t>734242414</t>
  </si>
  <si>
    <t>Ventil závitový zpětný přímý G 1 PN 16 do 110°C</t>
  </si>
  <si>
    <t>656446468</t>
  </si>
  <si>
    <t>734261406</t>
  </si>
  <si>
    <t>Armatura připojovací přímá G 1/2x18 PN 10 do 110°C radiátorů typu VK</t>
  </si>
  <si>
    <t>-120674810</t>
  </si>
  <si>
    <t>734291122</t>
  </si>
  <si>
    <t>Kohout plnící a vypouštěcí G 3/8 PN 10 do 90°C závitový</t>
  </si>
  <si>
    <t>-1198122521</t>
  </si>
  <si>
    <t>734291123</t>
  </si>
  <si>
    <t>Kohout plnící a vypouštěcí G 1/2 PN 10 do 90°C závitový</t>
  </si>
  <si>
    <t>1202257114</t>
  </si>
  <si>
    <t>734291244</t>
  </si>
  <si>
    <t>Filtr závitový přímý G 1 PN 16 do 130°C s vnitřními závity</t>
  </si>
  <si>
    <t>365482570</t>
  </si>
  <si>
    <t>734292713</t>
  </si>
  <si>
    <t>Kohout kulový přímý G 1/2 PN 42 do 185°C vnitřní závit</t>
  </si>
  <si>
    <t>-168410070</t>
  </si>
  <si>
    <t>734292715</t>
  </si>
  <si>
    <t>Kohout kulový přímý G 1 PN 42 do 185°C vnitřní závit</t>
  </si>
  <si>
    <t>2015483148</t>
  </si>
  <si>
    <t>734292717</t>
  </si>
  <si>
    <t>Kohout kulový přímý G 1 1/2 PN 42 do 185°C vnitřní závit</t>
  </si>
  <si>
    <t>333802998</t>
  </si>
  <si>
    <t>734411102</t>
  </si>
  <si>
    <t>Teploměr technický s pevným stonkem a jímkou zadní připojení průměr 63 mm délky 75 mm</t>
  </si>
  <si>
    <t>-1684632219</t>
  </si>
  <si>
    <t>734421101</t>
  </si>
  <si>
    <t>Tlakoměr s pevným stonkem a zpětnou klapkou tlak 0-16 bar průměr 50 mm spodní připojení</t>
  </si>
  <si>
    <t>607014165</t>
  </si>
  <si>
    <t>734441111</t>
  </si>
  <si>
    <t>STAD, DN 10 1,47m3/h</t>
  </si>
  <si>
    <t>1710253034</t>
  </si>
  <si>
    <t>73444111R</t>
  </si>
  <si>
    <t>STAD, DN 15 2,52m3/h</t>
  </si>
  <si>
    <t>474354149</t>
  </si>
  <si>
    <t>998734101</t>
  </si>
  <si>
    <t>Přesun hmot tonážní pro armatury v objektech v do 6 m</t>
  </si>
  <si>
    <t>-1714072329</t>
  </si>
  <si>
    <t>735</t>
  </si>
  <si>
    <t>Ústřední vytápění - otopná tělesa</t>
  </si>
  <si>
    <t>735151821</t>
  </si>
  <si>
    <t>Demontáž otopného tělesa panelového dvouřadého délka do 1500 mm</t>
  </si>
  <si>
    <t>-1469851671</t>
  </si>
  <si>
    <t>735152171</t>
  </si>
  <si>
    <t>Otopné těleso panel VK jednodeskové bez přídavné přestupní plochy výška/délka 600/400 mm výkon 242 W</t>
  </si>
  <si>
    <t>-1127798922</t>
  </si>
  <si>
    <t>735152183</t>
  </si>
  <si>
    <t>Otopné těleso panel VK jednodeskové bez přídavné přestupní plochy výška/délka 600/2000mm výkon 1208W</t>
  </si>
  <si>
    <t>1838808125</t>
  </si>
  <si>
    <t>735152363</t>
  </si>
  <si>
    <t>Otopné těleso panel VK dvoudeskové bez přídavné přestupní plochy výška/délka 500/2000 mm výkon 1676W</t>
  </si>
  <si>
    <t>-775199936</t>
  </si>
  <si>
    <t>735152496</t>
  </si>
  <si>
    <t>Otopné těleso panelové VK dvoudeskové 1 přídavná přestupní plocha výška/délka 900/900mm výkon 1579 W</t>
  </si>
  <si>
    <t>-680247681</t>
  </si>
  <si>
    <t>735152560</t>
  </si>
  <si>
    <t>Otopné těleso panelové VK dvoudeskové 2 přídavné přestupní plochy výška/délka 500/1400mm výkon 2033W</t>
  </si>
  <si>
    <t>276038285</t>
  </si>
  <si>
    <t>735152671</t>
  </si>
  <si>
    <t>Otopné těleso panelové VK třídeskové 3 přídavné přestupní plochy výška/délka 600/400 mm výkon 962 W</t>
  </si>
  <si>
    <t>1286609060</t>
  </si>
  <si>
    <t>735152681</t>
  </si>
  <si>
    <t>Otopné těleso panelové VK třídeskové 3 přídavné přestupní plochy výška/délka 600/1600mm výkon 3850 W</t>
  </si>
  <si>
    <t>-1773459228</t>
  </si>
  <si>
    <t>735152682</t>
  </si>
  <si>
    <t>Otopné těleso panelové VK třídeskové 3 přídavné přestupní plochy výška/délka 600/1800mm výkon 4331 W</t>
  </si>
  <si>
    <t>1569375774</t>
  </si>
  <si>
    <t>7354111R</t>
  </si>
  <si>
    <t>Zednické přípomoce</t>
  </si>
  <si>
    <t>186164087</t>
  </si>
  <si>
    <t>735411R</t>
  </si>
  <si>
    <t>Topná zkouška a zaškolení obsluhy</t>
  </si>
  <si>
    <t>-875005151</t>
  </si>
  <si>
    <t>998735101</t>
  </si>
  <si>
    <t>Přesun hmot tonážní pro otopná tělesa v objektech v do 6 m</t>
  </si>
  <si>
    <t>1060856999</t>
  </si>
  <si>
    <t>764316643</t>
  </si>
  <si>
    <t>Větrací komínek izolovaný s průchodkou na skládané krytině z taškových tabulí s povrch úprav D 110mm</t>
  </si>
  <si>
    <t>1405189702</t>
  </si>
  <si>
    <t>03 - Plynovod</t>
  </si>
  <si>
    <t xml:space="preserve">    723 - Zdravotechnika - vnitřní plynovod</t>
  </si>
  <si>
    <t>723</t>
  </si>
  <si>
    <t>Zdravotechnika - vnitřní plynovod</t>
  </si>
  <si>
    <t>723111204</t>
  </si>
  <si>
    <t>Potrubí ocelové závitové černé bezešvé svařované běžné DN 25</t>
  </si>
  <si>
    <t>-308478479</t>
  </si>
  <si>
    <t>723150367</t>
  </si>
  <si>
    <t>Chránička D 57x2,9 mm</t>
  </si>
  <si>
    <t>147448021</t>
  </si>
  <si>
    <t>723160204</t>
  </si>
  <si>
    <t>Přípojka k plynoměru spojované na závit bez ochozu G 1</t>
  </si>
  <si>
    <t>-1961756803</t>
  </si>
  <si>
    <t>723190907</t>
  </si>
  <si>
    <t>Odvzdušnění nebo napuštění plynovodního potrubí</t>
  </si>
  <si>
    <t>109541012</t>
  </si>
  <si>
    <t>723190909</t>
  </si>
  <si>
    <t>Zkouška těsnosti potrubí plynovodního</t>
  </si>
  <si>
    <t>1752737389</t>
  </si>
  <si>
    <t>723230103</t>
  </si>
  <si>
    <t>Kulový uzávěr přímý PN 5 G 3/4 FF s protipožární armaturou a 2x vnitřním závitem</t>
  </si>
  <si>
    <t>-1072875953</t>
  </si>
  <si>
    <t>7232301R</t>
  </si>
  <si>
    <t>Stavební přípomoce</t>
  </si>
  <si>
    <t>-1143246419</t>
  </si>
  <si>
    <t>04 - ZTI</t>
  </si>
  <si>
    <t xml:space="preserve">    4 - Vodorovné konstrukce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</si>
  <si>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</si>
  <si>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</si>
  <si>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</si>
  <si>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>-1880570630</t>
  </si>
  <si>
    <t>3*0,6*1,5"přípojka vody</t>
  </si>
  <si>
    <t>46*0,8*1,1"přípojka K</t>
  </si>
  <si>
    <t>22*0,4*0,4"vnitřní</t>
  </si>
  <si>
    <t>-1867000918</t>
  </si>
  <si>
    <t>14,94+4,7</t>
  </si>
  <si>
    <t>-1394992005</t>
  </si>
  <si>
    <t>-1857879199</t>
  </si>
  <si>
    <t>19,64*1,8 'Přepočtené koeficientem množství</t>
  </si>
  <si>
    <t>827958089</t>
  </si>
  <si>
    <t>46,7-14,94-4,7</t>
  </si>
  <si>
    <t>175111101</t>
  </si>
  <si>
    <t>Obsypání potrubí ručně sypaninou bez prohození sítem, uloženou do 3 m</t>
  </si>
  <si>
    <t>117049007</t>
  </si>
  <si>
    <t>46*0,6*0,45</t>
  </si>
  <si>
    <t>21*0,4*0,3</t>
  </si>
  <si>
    <t>58331351</t>
  </si>
  <si>
    <t>kamenivo těžené drobné frakce 0-4</t>
  </si>
  <si>
    <t>1487443647</t>
  </si>
  <si>
    <t>14,94*2 'Přepočtené koeficientem množství</t>
  </si>
  <si>
    <t>Vodorovné konstrukce</t>
  </si>
  <si>
    <t>451573111</t>
  </si>
  <si>
    <t>Lože pod potrubí otevřený výkop ze štěrkopísku</t>
  </si>
  <si>
    <t>-1033973125</t>
  </si>
  <si>
    <t>3*0,6*0,1</t>
  </si>
  <si>
    <t>46*0,8*0,1</t>
  </si>
  <si>
    <t>21*0,4*0,1</t>
  </si>
  <si>
    <t>Trubní vedení</t>
  </si>
  <si>
    <t>871265211</t>
  </si>
  <si>
    <t>Kanalizační potrubí z tvrdého PVC jednovrstvé tuhost třídy SN4 DN 110</t>
  </si>
  <si>
    <t>-1583940441</t>
  </si>
  <si>
    <t>871315221</t>
  </si>
  <si>
    <t>Kanalizační potrubí z tvrdého PVC jednovrstvé tuhost třídy SN8 DN 160</t>
  </si>
  <si>
    <t>-375185652</t>
  </si>
  <si>
    <t>871355221</t>
  </si>
  <si>
    <t>Kanalizační potrubí z tvrdého PVC jednovrstvé tuhost třídy SN8 DN 200</t>
  </si>
  <si>
    <t>2074810002</t>
  </si>
  <si>
    <t>894411311</t>
  </si>
  <si>
    <t>Osazení železobetonových dílců pro šachty skruží rovných</t>
  </si>
  <si>
    <t>1694546440</t>
  </si>
  <si>
    <t>59224023</t>
  </si>
  <si>
    <t>dno betonové šachtové DN 200 betonový žlab i nástupnice  100 x 63,5 x 15 cm</t>
  </si>
  <si>
    <t>-1219452277</t>
  </si>
  <si>
    <t>894412411</t>
  </si>
  <si>
    <t>Osazení železobetonových dílců pro šachty skruží přechodových</t>
  </si>
  <si>
    <t>1357124658</t>
  </si>
  <si>
    <t>59224056</t>
  </si>
  <si>
    <t>kónus pro kanalizační šachty s kapsovým stupadlem 100/62,5 x 67 x 12 cm</t>
  </si>
  <si>
    <t>1458366244</t>
  </si>
  <si>
    <t>894414111</t>
  </si>
  <si>
    <t>Osazení železobetonových dílců pro šachty skruží základových (dno)</t>
  </si>
  <si>
    <t>1626598180</t>
  </si>
  <si>
    <t>59224001</t>
  </si>
  <si>
    <t>dílec betonový pro vstupní šachty  100x50x9 cm</t>
  </si>
  <si>
    <t>-1222733696</t>
  </si>
  <si>
    <t>894812315</t>
  </si>
  <si>
    <t>Revizní a čistící šachta z PP typ DN 600/200 šachtové dno průtočné</t>
  </si>
  <si>
    <t>-523569072</t>
  </si>
  <si>
    <t>894812332</t>
  </si>
  <si>
    <t>Revizní a čistící šachta z PP DN 600 šachtová roura korugovaná světlé hloubky 2000 mm</t>
  </si>
  <si>
    <t>1975549782</t>
  </si>
  <si>
    <t>894812339</t>
  </si>
  <si>
    <t>Příplatek k rourám revizní a čistící šachty z PP DN 600 za uříznutí šachtové roury</t>
  </si>
  <si>
    <t>-1169934703</t>
  </si>
  <si>
    <t>894812351</t>
  </si>
  <si>
    <t>Revizní a čistící šachta z PP DN 600 poklop litinový do 1,5 t s betonovým prstencem</t>
  </si>
  <si>
    <t>651221028</t>
  </si>
  <si>
    <t>899304111</t>
  </si>
  <si>
    <t>Osazení poklop železobetonových včetně rámů jakékoli hmotnosti</t>
  </si>
  <si>
    <t>1130846118</t>
  </si>
  <si>
    <t>28661770</t>
  </si>
  <si>
    <t>poklop šachtový litinový + rám betonový dno DN 400 pro zatížení max. 12,5 t</t>
  </si>
  <si>
    <t>1590689868</t>
  </si>
  <si>
    <t>974031142</t>
  </si>
  <si>
    <t>Vysekání rýh ve zdivu cihelném hl do 70 mm š do 70 mm</t>
  </si>
  <si>
    <t>549285046</t>
  </si>
  <si>
    <t>974031164</t>
  </si>
  <si>
    <t>Vysekání rýh ve zdivu cihelném hl do 150 mm š do 150 mm</t>
  </si>
  <si>
    <t>959212838</t>
  </si>
  <si>
    <t>721</t>
  </si>
  <si>
    <t>Zdravotechnika - vnitřní kanalizace</t>
  </si>
  <si>
    <t>721173401</t>
  </si>
  <si>
    <t>Potrubí kanalizační z PVC SN 4 svodné DN 110</t>
  </si>
  <si>
    <t>-703355417</t>
  </si>
  <si>
    <t>721173403</t>
  </si>
  <si>
    <t>Potrubí kanalizační z PVC SN 4 svodné DN 160</t>
  </si>
  <si>
    <t>673218947</t>
  </si>
  <si>
    <t>721174042</t>
  </si>
  <si>
    <t>Potrubí kanalizační z PP připojovací DN 40</t>
  </si>
  <si>
    <t>-753964311</t>
  </si>
  <si>
    <t>721174043</t>
  </si>
  <si>
    <t>Potrubí kanalizační z PP připojovací DN 50</t>
  </si>
  <si>
    <t>1831434734</t>
  </si>
  <si>
    <t>721174045</t>
  </si>
  <si>
    <t>Potrubí kanalizační z PP připojovací DN 100</t>
  </si>
  <si>
    <t>1366648379</t>
  </si>
  <si>
    <t>15+70</t>
  </si>
  <si>
    <t>721194104</t>
  </si>
  <si>
    <t>Vyvedení a upevnění odpadních výpustek DN 40</t>
  </si>
  <si>
    <t>872319144</t>
  </si>
  <si>
    <t>721194105</t>
  </si>
  <si>
    <t>Vyvedení a upevnění odpadních výpustek DN 50</t>
  </si>
  <si>
    <t>432133704</t>
  </si>
  <si>
    <t>721194109</t>
  </si>
  <si>
    <t>Vyvedení a upevnění odpadních výpustek DN 100</t>
  </si>
  <si>
    <t>-383249560</t>
  </si>
  <si>
    <t>721211403</t>
  </si>
  <si>
    <t>Vpusť podlahová s vodorovným odtokem DN 50/75 s kulovým kloubem</t>
  </si>
  <si>
    <t>2089333505</t>
  </si>
  <si>
    <t>721212112</t>
  </si>
  <si>
    <t>Odtokový sprchový žlab délky 800 mm s krycím roštem a zápachovou uzávěrkou</t>
  </si>
  <si>
    <t>-2029626460</t>
  </si>
  <si>
    <t>721273153</t>
  </si>
  <si>
    <t>Hlavice ventilační polypropylen PP DN 110</t>
  </si>
  <si>
    <t>-709622804</t>
  </si>
  <si>
    <t>721290111</t>
  </si>
  <si>
    <t>Zkouška těsnosti potrubí kanalizace vodou do DN 125</t>
  </si>
  <si>
    <t>-2071226523</t>
  </si>
  <si>
    <t>10+11+15+70+10+10</t>
  </si>
  <si>
    <t>721300922</t>
  </si>
  <si>
    <t>Pročištění svodů ležatých do DN 300</t>
  </si>
  <si>
    <t>-396471440</t>
  </si>
  <si>
    <t>998721101</t>
  </si>
  <si>
    <t>Přesun hmot tonážní pro vnitřní kanalizace v objektech v do 6 m</t>
  </si>
  <si>
    <t>-926844030</t>
  </si>
  <si>
    <t>722</t>
  </si>
  <si>
    <t>Zdravotechnika - vnitřní vodovod</t>
  </si>
  <si>
    <t>722130801</t>
  </si>
  <si>
    <t>Demontáž potrubí ocelové pozinkované závitové do DN 25</t>
  </si>
  <si>
    <t>-1638767255</t>
  </si>
  <si>
    <t>722173106</t>
  </si>
  <si>
    <t>Potrubí vodovodní plastové PE-Xa spoj násuvnou objímkou plastovou D 40x5,5 mm</t>
  </si>
  <si>
    <t>-666336098</t>
  </si>
  <si>
    <t>722174002</t>
  </si>
  <si>
    <t>Potrubí vodovodní plastové PPR svar polyfuze PN 16 D 20 x 2,8 mm</t>
  </si>
  <si>
    <t>625565083</t>
  </si>
  <si>
    <t>722174003</t>
  </si>
  <si>
    <t>Potrubí vodovodní plastové PPR svar polyfuze PN 16 D 25 x 3,5 mm</t>
  </si>
  <si>
    <t>-1977864252</t>
  </si>
  <si>
    <t>722174004</t>
  </si>
  <si>
    <t>Potrubí vodovodní plastové PPR svar polyfuze PN 16 D 32 x 4,4 mm</t>
  </si>
  <si>
    <t>-176990375</t>
  </si>
  <si>
    <t>722174005</t>
  </si>
  <si>
    <t>Potrubí vodovodní plastové PPR svar polyfuze PN 16 D 40 x 5,5 mm</t>
  </si>
  <si>
    <t>-846741000</t>
  </si>
  <si>
    <t>722174022</t>
  </si>
  <si>
    <t>Potrubí vodovodní plastové PPR svar polyfuze PN 20 D 20 x 3,4 mm</t>
  </si>
  <si>
    <t>-1337674295</t>
  </si>
  <si>
    <t>722174023</t>
  </si>
  <si>
    <t>Potrubí vodovodní plastové PPR svar polyfuze PN 20 D 25 x 4,2 mm</t>
  </si>
  <si>
    <t>1630316057</t>
  </si>
  <si>
    <t>722174024</t>
  </si>
  <si>
    <t>Potrubí vodovodní plastové PPR svar polyfuze PN 20 D 32 x5,4 mm</t>
  </si>
  <si>
    <t>1342342010</t>
  </si>
  <si>
    <t>722181221</t>
  </si>
  <si>
    <t>Ochrana vodovodního potrubí přilepenými termoizolačními trubicemi z PE tl do 9 mm DN do 22 mm</t>
  </si>
  <si>
    <t>715927604</t>
  </si>
  <si>
    <t>722181222</t>
  </si>
  <si>
    <t>Ochrana vodovodního potrubí přilepenými termoizolačními trubicemi z PE tl do 9 mm DN do 45 mm</t>
  </si>
  <si>
    <t>-1426729170</t>
  </si>
  <si>
    <t>35+15+10</t>
  </si>
  <si>
    <t>722181241</t>
  </si>
  <si>
    <t>Ochrana vodovodního potrubí přilepenými termoizolačními trubicemi z PE tl do 20 mm DN do 22 mm</t>
  </si>
  <si>
    <t>548803183</t>
  </si>
  <si>
    <t>722181242</t>
  </si>
  <si>
    <t>Ochrana vodovodního potrubí přilepenými termoizolačními trubicemi z PE tl do 20 mm DN do 45 mm</t>
  </si>
  <si>
    <t>1094947079</t>
  </si>
  <si>
    <t>11+5</t>
  </si>
  <si>
    <t>722190401</t>
  </si>
  <si>
    <t>Vyvedení a upevnění výpustku do DN 25</t>
  </si>
  <si>
    <t>553913470</t>
  </si>
  <si>
    <t>8+12+2+3+6+2+2</t>
  </si>
  <si>
    <t>722220152</t>
  </si>
  <si>
    <t>Nástěnka závitová plastová PPR PN 20 DN 20 x G 1/2</t>
  </si>
  <si>
    <t>-1207865809</t>
  </si>
  <si>
    <t>722231073</t>
  </si>
  <si>
    <t>Ventil zpětný mosazný G 3/4 PN 10 do 110°C se dvěma závity</t>
  </si>
  <si>
    <t>-861665194</t>
  </si>
  <si>
    <t>722231204</t>
  </si>
  <si>
    <t>Ventil redukční mosazný G 5/4 PN 6 do 25°C s 2x vnitřním závitem bez manometru</t>
  </si>
  <si>
    <t>1030162209</t>
  </si>
  <si>
    <t>722232044</t>
  </si>
  <si>
    <t>Kohout kulový přímý G 3/4 PN 42 do 185°C vnitřní závit</t>
  </si>
  <si>
    <t>-1788251001</t>
  </si>
  <si>
    <t>722232045</t>
  </si>
  <si>
    <t>1856432664</t>
  </si>
  <si>
    <t>722232046</t>
  </si>
  <si>
    <t>Kohout kulový přímý G 5/4 PN 42 do 185°C vnitřní závit</t>
  </si>
  <si>
    <t>183667534</t>
  </si>
  <si>
    <t>722234266</t>
  </si>
  <si>
    <t>Filtr mosazný G 5/4 PN 16 do 120°C s 2x vnitřním závitem</t>
  </si>
  <si>
    <t>482868385</t>
  </si>
  <si>
    <t>722262301</t>
  </si>
  <si>
    <t>Vodoměr závitový vícevtokový mokroběžný do 40°C G 1 x 105 mm Qn 2,5 m3/h vertikální</t>
  </si>
  <si>
    <t>671922254</t>
  </si>
  <si>
    <t>722290226</t>
  </si>
  <si>
    <t>Zkouška těsnosti vodovodního potrubí závitového do DN 50</t>
  </si>
  <si>
    <t>2091273242</t>
  </si>
  <si>
    <t>10+15+5+35+11+13+17</t>
  </si>
  <si>
    <t>722290234</t>
  </si>
  <si>
    <t>Proplach a dezinfekce vodovodního potrubí do DN 80</t>
  </si>
  <si>
    <t>-499933283</t>
  </si>
  <si>
    <t>998722101</t>
  </si>
  <si>
    <t>Přesun hmot tonážní pro vnitřní vodovod v objektech v do 6 m</t>
  </si>
  <si>
    <t>547132836</t>
  </si>
  <si>
    <t>725112171</t>
  </si>
  <si>
    <t>Kombi klozet s hlubokým splachováním odpad vodorovný</t>
  </si>
  <si>
    <t>-1848911584</t>
  </si>
  <si>
    <t>725112182</t>
  </si>
  <si>
    <t>Kombi klozet s úspornou armaturou odpad svislý</t>
  </si>
  <si>
    <t>-1840551465</t>
  </si>
  <si>
    <t>725121502</t>
  </si>
  <si>
    <t>Pisoárový záchodek keramický bez splachovací nádrže bez odsávání a s otvorem pro ventil</t>
  </si>
  <si>
    <t>-1529174749</t>
  </si>
  <si>
    <t>725211603</t>
  </si>
  <si>
    <t>Umyvadlo keramické připevněné na stěnu šrouby bílé bez krytu na sifon 600 mm</t>
  </si>
  <si>
    <t>-158080428</t>
  </si>
  <si>
    <t>725245103</t>
  </si>
  <si>
    <t>Zástěna sprchová jednokřídlá do výšky 2000 mm a šířky 900 mm</t>
  </si>
  <si>
    <t>425086815</t>
  </si>
  <si>
    <t>725331111</t>
  </si>
  <si>
    <t>Výlevka bez výtokových armatur keramická se sklopnou plastovou mřížkou 500 mm</t>
  </si>
  <si>
    <t>-812591902</t>
  </si>
  <si>
    <t>725532114</t>
  </si>
  <si>
    <t>Elektrický ohřívač zásobníkový akumulační závěsný svislý 80 l / 3 kW</t>
  </si>
  <si>
    <t>-1435242721</t>
  </si>
  <si>
    <t>725535212</t>
  </si>
  <si>
    <t>Ventil pojistný G 3/4</t>
  </si>
  <si>
    <t>196777381</t>
  </si>
  <si>
    <t>725535222</t>
  </si>
  <si>
    <t>Ventil pojistný bezpečnostní souprava s redukčním ventilem a výlevkou</t>
  </si>
  <si>
    <t>-1454327951</t>
  </si>
  <si>
    <t>725811301</t>
  </si>
  <si>
    <t>Ventil tlačný samouzavírací s omezenou dobou výtoku 6 l/min G 1/2</t>
  </si>
  <si>
    <t>-1711892116</t>
  </si>
  <si>
    <t>725821311</t>
  </si>
  <si>
    <t>Baterie dřezová nástěnná páková s otáčivým kulatým ústím a délkou ramínka 200 mm</t>
  </si>
  <si>
    <t>158519269</t>
  </si>
  <si>
    <t>725821312</t>
  </si>
  <si>
    <t>Baterie dřezová nástěnná páková s otáčivým kulatým ústím a délkou ramínka 300 mm</t>
  </si>
  <si>
    <t>1204604407</t>
  </si>
  <si>
    <t>725822611</t>
  </si>
  <si>
    <t>Baterie umyvadlová stojánková páková bez výpusti</t>
  </si>
  <si>
    <t>-449093892</t>
  </si>
  <si>
    <t>725841311</t>
  </si>
  <si>
    <t>Baterie sprchová nástěnná pákové</t>
  </si>
  <si>
    <t>-741992031</t>
  </si>
  <si>
    <t>998725101</t>
  </si>
  <si>
    <t>Přesun hmot tonážní pro zařizovací předměty v objektech v do 6 m</t>
  </si>
  <si>
    <t>322429458</t>
  </si>
  <si>
    <t>05 - Elektroinstalace</t>
  </si>
  <si>
    <t xml:space="preserve"> </t>
  </si>
  <si>
    <t>D1 - Rozvaděč RH1 zapuštěný rozvaděč Schrack 72modul</t>
  </si>
  <si>
    <t>D2 - Alternativní sestava bezdrátový přenos HDO</t>
  </si>
  <si>
    <t>D3 - Pojistková skříň do zdi SP 3x160A</t>
  </si>
  <si>
    <t>D4 - 2.) Materiál</t>
  </si>
  <si>
    <t>D5 - 4.) Hromosvod</t>
  </si>
  <si>
    <t>D1</t>
  </si>
  <si>
    <t>Rozvaděč RH1 zapuštěný rozvaděč Schrack 72modul</t>
  </si>
  <si>
    <t>Pol1</t>
  </si>
  <si>
    <t>vč. přístrojové náplně(jističe,stykače, ochr.chrániče,přepětí</t>
  </si>
  <si>
    <t>ks</t>
  </si>
  <si>
    <t>Pol2</t>
  </si>
  <si>
    <t>Trojpólový vypínač   32A/400V</t>
  </si>
  <si>
    <t>Pol3</t>
  </si>
  <si>
    <t>Označení rozvaděče</t>
  </si>
  <si>
    <t>D2</t>
  </si>
  <si>
    <t>Alternativní sestava bezdrátový přenos HDO</t>
  </si>
  <si>
    <t>Pol4</t>
  </si>
  <si>
    <t>bezdrátový přijímač-vysílač HDO</t>
  </si>
  <si>
    <t>Pol5</t>
  </si>
  <si>
    <t>montáž sestavy HDO</t>
  </si>
  <si>
    <t>D3</t>
  </si>
  <si>
    <t>Pojistková skříň do zdi SP 3x160A</t>
  </si>
  <si>
    <t>Pol6</t>
  </si>
  <si>
    <t>pojistka PNA 00 25A/gG</t>
  </si>
  <si>
    <t>Pol7</t>
  </si>
  <si>
    <t>Označení skříně</t>
  </si>
  <si>
    <t>Pol8</t>
  </si>
  <si>
    <t>D4</t>
  </si>
  <si>
    <t>2.) Materiál</t>
  </si>
  <si>
    <t>Pol68a</t>
  </si>
  <si>
    <t xml:space="preserve">Stíněný kabel CMFM 3x0,75                                                     </t>
  </si>
  <si>
    <t>1801283929</t>
  </si>
  <si>
    <t>Pol68b</t>
  </si>
  <si>
    <t xml:space="preserve">Kabel JYTY 3x1,0                                                                        </t>
  </si>
  <si>
    <t>1186761905</t>
  </si>
  <si>
    <t>Pol9</t>
  </si>
  <si>
    <t>Kabel CYKY-J 4x16- přípojka NN</t>
  </si>
  <si>
    <t>Pol10</t>
  </si>
  <si>
    <t>Kabel CYKY-J 3x2,5 (HDO)</t>
  </si>
  <si>
    <t>Pol11</t>
  </si>
  <si>
    <t>Ohniodolný kabel NHXHFE 180/E30 J 3x1,5</t>
  </si>
  <si>
    <t>Pol12</t>
  </si>
  <si>
    <t>Šňůra H07-RN-F 3x2,5</t>
  </si>
  <si>
    <t>Pol13</t>
  </si>
  <si>
    <t>Vodič H07-VK 6</t>
  </si>
  <si>
    <t>Pol14</t>
  </si>
  <si>
    <t>Kabel CYKY- J 3x2,5</t>
  </si>
  <si>
    <t>Pol15</t>
  </si>
  <si>
    <t>Kabel CYKY-J 5x1,5</t>
  </si>
  <si>
    <t>Pol16</t>
  </si>
  <si>
    <t>Kabel CYKY-J 4x10</t>
  </si>
  <si>
    <t>Pol17</t>
  </si>
  <si>
    <t>Kabel CYKY-J 3x1,5</t>
  </si>
  <si>
    <t>Pol18</t>
  </si>
  <si>
    <t>Kabel UTP 2páry</t>
  </si>
  <si>
    <t>Pol19</t>
  </si>
  <si>
    <t>Vodič CYA-6zž</t>
  </si>
  <si>
    <t>Pol20</t>
  </si>
  <si>
    <t>Vodič H07-VK 25</t>
  </si>
  <si>
    <t>Pol21</t>
  </si>
  <si>
    <t>Vodič H07-VK 16</t>
  </si>
  <si>
    <t>Pol22</t>
  </si>
  <si>
    <t>Elektroinstalační lišta LV 24x22</t>
  </si>
  <si>
    <t>Pol23</t>
  </si>
  <si>
    <t>Elektroinstalační lišta LV 40x40</t>
  </si>
  <si>
    <t>Pol24</t>
  </si>
  <si>
    <t>Dvojrámeček pro zásuvky jednofázové</t>
  </si>
  <si>
    <t>Pol25</t>
  </si>
  <si>
    <t>Dvojzásuvka 2x16A/230V, IP 40 natočená dutina</t>
  </si>
  <si>
    <t>Pol26</t>
  </si>
  <si>
    <t>Jednonásobná zásuvka 1x16A/230V, IP 40</t>
  </si>
  <si>
    <t>Pol27</t>
  </si>
  <si>
    <t>přepěťová ochrana tř. "C" SPD3 275</t>
  </si>
  <si>
    <t>Pol28</t>
  </si>
  <si>
    <t>Tlačítkový ovladač se zp. návratem se sign.</t>
  </si>
  <si>
    <t>Pol29</t>
  </si>
  <si>
    <t>Jednopólový vypínač pod omítku 10A/230V, IP40</t>
  </si>
  <si>
    <t>Pol30</t>
  </si>
  <si>
    <t>Křížový přepínač  na povrch ř. 6+6, 10A/230V, IP40</t>
  </si>
  <si>
    <t>Pol31</t>
  </si>
  <si>
    <t>Jednopólový vypínač na povrch ř. 1, 10A/230V, IP44</t>
  </si>
  <si>
    <t>Pol32</t>
  </si>
  <si>
    <t>Střídavý přepínač pod omítku ř. 6, 10A/230V, IP40</t>
  </si>
  <si>
    <t>Pol33</t>
  </si>
  <si>
    <t>Sériový přepínač pod omítku ř. 5, 10A/230V, IP40</t>
  </si>
  <si>
    <t>Pol34</t>
  </si>
  <si>
    <t>Krabicová rozvodka na povrch</t>
  </si>
  <si>
    <t>Pol35</t>
  </si>
  <si>
    <t>krabicová rozvodka pod omítkou</t>
  </si>
  <si>
    <t>Pol36</t>
  </si>
  <si>
    <t>krabice KP 68  pod omítkou</t>
  </si>
  <si>
    <t>Pol37</t>
  </si>
  <si>
    <t>krabice KO 68  pod omítkou</t>
  </si>
  <si>
    <t>Pol38</t>
  </si>
  <si>
    <t>Elektronický předřadník pro zářivkové svítidlo</t>
  </si>
  <si>
    <t>Pol39</t>
  </si>
  <si>
    <t>Lineární trubice zářivka 1x35W/230V</t>
  </si>
  <si>
    <t>Pol40</t>
  </si>
  <si>
    <t>Lineární trubice zářivka 1x28W/230V</t>
  </si>
  <si>
    <t>Pol41</t>
  </si>
  <si>
    <t>Svítidlo se sklem s komp. zářivkou  2x24W/230V, IP44</t>
  </si>
  <si>
    <t>Pol42</t>
  </si>
  <si>
    <t>Svítidlo se sklem s komp. zářivkou  2x18W/230V, IP44</t>
  </si>
  <si>
    <t>Pol43</t>
  </si>
  <si>
    <t>Svítidlo zářivkové Flora 1x13W/230V, IP 43</t>
  </si>
  <si>
    <t>Pol44</t>
  </si>
  <si>
    <t>Svítidlo nástěnné s komp zářivkou , 1x18W/230V, IP41</t>
  </si>
  <si>
    <t>Pol45</t>
  </si>
  <si>
    <t>Kompaktní zářivka 18W/230V, G24</t>
  </si>
  <si>
    <t>Pol46</t>
  </si>
  <si>
    <t>Kompaktní zářivka 24W/230V, G24</t>
  </si>
  <si>
    <t>Pol47</t>
  </si>
  <si>
    <t>Plastová skříň Gewiss - vč. přípojnice  HOP  na povrch</t>
  </si>
  <si>
    <t>Pol48</t>
  </si>
  <si>
    <t>Plastová skříň - vč. přípojnice  HOP  pod omítkou</t>
  </si>
  <si>
    <t>Pol49</t>
  </si>
  <si>
    <t>Montáž skříně</t>
  </si>
  <si>
    <t>hod</t>
  </si>
  <si>
    <t>Pol50</t>
  </si>
  <si>
    <t>Zářivkové svítidlo s parabol. reflekt. 2x28W/230V, IP20</t>
  </si>
  <si>
    <t>Pol51</t>
  </si>
  <si>
    <t>Zářivkové svítidlo průmyslové 2x28W/230V, IP66</t>
  </si>
  <si>
    <t>Pol52</t>
  </si>
  <si>
    <t>Zářivkové svítidlo průmyslové 1x35W/230V, IP66</t>
  </si>
  <si>
    <t>Pol53</t>
  </si>
  <si>
    <t>Zářivkové svítidlo průmyslové 2x14W/230V, IP66 vč. trubice</t>
  </si>
  <si>
    <t>Pol54</t>
  </si>
  <si>
    <t>Svítidlo TITAN 2x24W/230V, IP44</t>
  </si>
  <si>
    <t>Pol55</t>
  </si>
  <si>
    <t>Svítidlo kancelářské s par. reflektorem 2x35W,230V IP 40</t>
  </si>
  <si>
    <t>Pol56</t>
  </si>
  <si>
    <t>Svítidlo TITAN  2x18W/230V, IP 44</t>
  </si>
  <si>
    <t>Pol57</t>
  </si>
  <si>
    <t>Svítidlo venkovní se sklem 1x100W /230V   IP65</t>
  </si>
  <si>
    <t>Pol58</t>
  </si>
  <si>
    <t>Kompaktní zářivka 15W/230V, E27</t>
  </si>
  <si>
    <t>Pol59</t>
  </si>
  <si>
    <t>Přepínač ve skříni pro ovl. PIR venkovního osvětlení</t>
  </si>
  <si>
    <t>Pol60</t>
  </si>
  <si>
    <t>Nouzové svítidlo LED s piktogramy 1x3W/230V, IP20</t>
  </si>
  <si>
    <t>Pol61</t>
  </si>
  <si>
    <t>Nouzové svítidlo LED  s piktogramy 1x6W/230V, IP65</t>
  </si>
  <si>
    <t>Pol62</t>
  </si>
  <si>
    <t>Sporáková přípojka 16A/400V</t>
  </si>
  <si>
    <t>Pol63</t>
  </si>
  <si>
    <t>Jednofázová zásuvka na povrch 16A/230V, IP 54</t>
  </si>
  <si>
    <t>Pol64</t>
  </si>
  <si>
    <t>Čtyřrámeček pro zásuvky</t>
  </si>
  <si>
    <t>Pol65</t>
  </si>
  <si>
    <t>Ochranná trubka do P21</t>
  </si>
  <si>
    <t>Pol66</t>
  </si>
  <si>
    <t>Ochranná trubka do P29</t>
  </si>
  <si>
    <t>Pol67</t>
  </si>
  <si>
    <t>Ochranná trubka do P36</t>
  </si>
  <si>
    <t>Pol68</t>
  </si>
  <si>
    <t>Tlač. TOTAL-STOP ve skříni pod omítku 16A/230V, IP 41</t>
  </si>
  <si>
    <t>D5</t>
  </si>
  <si>
    <t>4.) Hromosvod</t>
  </si>
  <si>
    <t>Pol69</t>
  </si>
  <si>
    <t>Zemnicí pásek FeZn 4x30mm</t>
  </si>
  <si>
    <t>kg</t>
  </si>
  <si>
    <t>Pol70</t>
  </si>
  <si>
    <t>Výkop a zához jámy pro pásek 20x70 cm</t>
  </si>
  <si>
    <t>Pol71</t>
  </si>
  <si>
    <t>Zemnicí drát  FeZn o 10mm</t>
  </si>
  <si>
    <t>kg (1kg=1,</t>
  </si>
  <si>
    <t>Pol72</t>
  </si>
  <si>
    <t>jímací drát ALMgSi  o 8mm vč. podpěr</t>
  </si>
  <si>
    <t>kg (1kg=7,</t>
  </si>
  <si>
    <t>Pol73</t>
  </si>
  <si>
    <t>pomocné jímače ALMgSi o 8mm vč. svorek</t>
  </si>
  <si>
    <t>Pol74</t>
  </si>
  <si>
    <t>Jímací tyč 2,5m 5 vč. základu</t>
  </si>
  <si>
    <t>148</t>
  </si>
  <si>
    <t>Pol75</t>
  </si>
  <si>
    <t>Ochranná stříška</t>
  </si>
  <si>
    <t>150</t>
  </si>
  <si>
    <t>Pol76</t>
  </si>
  <si>
    <t>Zemnicí tyč FeZn</t>
  </si>
  <si>
    <t>152</t>
  </si>
  <si>
    <t>Pol77</t>
  </si>
  <si>
    <t>Svorky hromosvodné</t>
  </si>
  <si>
    <t>154</t>
  </si>
  <si>
    <t>Pol78</t>
  </si>
  <si>
    <t>Označovací štíkek svodu</t>
  </si>
  <si>
    <t>156</t>
  </si>
  <si>
    <t>Pol79</t>
  </si>
  <si>
    <t>Výkop a zához jámy pro kabel 50x100 cm přípojka</t>
  </si>
  <si>
    <t>158</t>
  </si>
  <si>
    <t>Pol80</t>
  </si>
  <si>
    <t>Výstražná fólie š=33cm</t>
  </si>
  <si>
    <t>160</t>
  </si>
  <si>
    <t>Pol81</t>
  </si>
  <si>
    <t>Ostatní nespecifikovaný materiál</t>
  </si>
  <si>
    <t>Kč</t>
  </si>
  <si>
    <t>162</t>
  </si>
  <si>
    <t>Pol82</t>
  </si>
  <si>
    <t>úprav ve stávajícím elektroměr pilíři ER a poj. skříni</t>
  </si>
  <si>
    <t>164</t>
  </si>
  <si>
    <t>Pol83</t>
  </si>
  <si>
    <t>stavební úpravy v podruž. rozvaděčích- sekání apod.</t>
  </si>
  <si>
    <t>166</t>
  </si>
  <si>
    <t>Pol84</t>
  </si>
  <si>
    <t>Demontáže stáv. Elektroinstalace + montáže</t>
  </si>
  <si>
    <t>168</t>
  </si>
  <si>
    <t>Pol85</t>
  </si>
  <si>
    <t>Revize</t>
  </si>
  <si>
    <t>170</t>
  </si>
  <si>
    <t>Pol86</t>
  </si>
  <si>
    <t xml:space="preserve">jímací tyč s podpěrami pevněné ke komínu L=cca 2m           </t>
  </si>
  <si>
    <t>2086799131</t>
  </si>
  <si>
    <t>Pol87</t>
  </si>
  <si>
    <t xml:space="preserve">izolační tyč pro oddálený hromosvod L=min 0,7 m vč. svorek a podpěr           </t>
  </si>
  <si>
    <t>-2065999464</t>
  </si>
  <si>
    <t>06 - Elektronické komunikace</t>
  </si>
  <si>
    <t>D1 - EZS-Prostorové hlídání</t>
  </si>
  <si>
    <t>D2 - 2.) WIFI-Příjem inernetu</t>
  </si>
  <si>
    <t>D3 - 3.) Materiál</t>
  </si>
  <si>
    <t>D4 - 4.) Hromosvod</t>
  </si>
  <si>
    <t xml:space="preserve">D5 - </t>
  </si>
  <si>
    <t>EZS-Prostorové hlídání</t>
  </si>
  <si>
    <t>Ústředna Jablotron JA-106K + GSM komunikátor</t>
  </si>
  <si>
    <t>Záložní akumulátor 12V/18Ah</t>
  </si>
  <si>
    <t>Pol88</t>
  </si>
  <si>
    <t>Klávsnice drátová JA-114-E hlav.vstup</t>
  </si>
  <si>
    <t>Pol89</t>
  </si>
  <si>
    <t>Ovládací segment přístupových modulů JA-192E</t>
  </si>
  <si>
    <t>ka</t>
  </si>
  <si>
    <t>Pol90</t>
  </si>
  <si>
    <t>Detektor pohybu JA 110-P</t>
  </si>
  <si>
    <t>Pol91</t>
  </si>
  <si>
    <t>Detektor pohybu s detzekcí rozbití skla JA-120BP</t>
  </si>
  <si>
    <t>Pol92</t>
  </si>
  <si>
    <t>Venkovní drátová siréna- základna JA-120BP</t>
  </si>
  <si>
    <t>Pol93</t>
  </si>
  <si>
    <t>Plastový kryt na sirénu JA-1X1A</t>
  </si>
  <si>
    <t>Pol94</t>
  </si>
  <si>
    <t>Detektor kouře  JA-110ST</t>
  </si>
  <si>
    <t>Pol95</t>
  </si>
  <si>
    <t>RFID-Přístupový čip- JA-191J</t>
  </si>
  <si>
    <t>Pol96</t>
  </si>
  <si>
    <t>Modul externího ovládání systému EZS</t>
  </si>
  <si>
    <t>Pol97</t>
  </si>
  <si>
    <t>Modul pro pulsní povel pro otevření dveří při odjištění</t>
  </si>
  <si>
    <t>2.) WIFI-Příjem inernetu</t>
  </si>
  <si>
    <t>Pol98</t>
  </si>
  <si>
    <t>Anténa pro příjem WIFI signálu</t>
  </si>
  <si>
    <t>Pol99</t>
  </si>
  <si>
    <t>Router - TP-link</t>
  </si>
  <si>
    <t>Pol100</t>
  </si>
  <si>
    <t>Napájecí zdroj pro WIFI router</t>
  </si>
  <si>
    <t>Pol101</t>
  </si>
  <si>
    <t>HUB skříň se Switch</t>
  </si>
  <si>
    <t>Pol102</t>
  </si>
  <si>
    <t>Časomíra- panel</t>
  </si>
  <si>
    <t>3.) Materiál</t>
  </si>
  <si>
    <t>Pol103</t>
  </si>
  <si>
    <t>Kabel J-H(St)H 2x2x0,8 EPS</t>
  </si>
  <si>
    <t>Pol104</t>
  </si>
  <si>
    <t>Vodič H07-VK 4</t>
  </si>
  <si>
    <t>Pol105</t>
  </si>
  <si>
    <t>Koncovka RJ-45</t>
  </si>
  <si>
    <t>Pol106</t>
  </si>
  <si>
    <t>Propojovací kabel s koncovkami ant_WIFI-Router (10m)</t>
  </si>
  <si>
    <t>Pol107</t>
  </si>
  <si>
    <t>Elektroinstalační lišta LV 20x20</t>
  </si>
  <si>
    <t>Pol108</t>
  </si>
  <si>
    <t>Elektroinstalační kanál LK 120x40</t>
  </si>
  <si>
    <t>Pol109</t>
  </si>
  <si>
    <t>Datová dvojzásuvka cat 5e</t>
  </si>
  <si>
    <t>Pol110</t>
  </si>
  <si>
    <t>Ocelová konstrukce všeobecně</t>
  </si>
  <si>
    <t>Pol111</t>
  </si>
  <si>
    <t>Pol112</t>
  </si>
  <si>
    <t>Oživení systému EZS, odzkoušení</t>
  </si>
  <si>
    <t>Pol113</t>
  </si>
  <si>
    <t>stavební úpravy , prostupy apod, sekání</t>
  </si>
  <si>
    <t>Pol114</t>
  </si>
  <si>
    <t>Montáže celkem</t>
  </si>
  <si>
    <t>Pol115</t>
  </si>
  <si>
    <t>Oživení systému WIFI</t>
  </si>
  <si>
    <t>Pol116</t>
  </si>
  <si>
    <t>07 -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</si>
  <si>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</si>
  <si>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</si>
  <si>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</si>
  <si>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</si>
  <si>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</si>
  <si>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</si>
  <si>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Vedlejší rozpočtové náklady</t>
  </si>
  <si>
    <t>VRN1</t>
  </si>
  <si>
    <t>Průzkumné, geodetické a projektové práce</t>
  </si>
  <si>
    <t>012103000</t>
  </si>
  <si>
    <t xml:space="preserve">Geodetické práce </t>
  </si>
  <si>
    <t>CS ÚRS 2017 01</t>
  </si>
  <si>
    <t>1024</t>
  </si>
  <si>
    <t>-910030373</t>
  </si>
  <si>
    <t>013203000</t>
  </si>
  <si>
    <t>Fotodokumentace stavby včetně jejich zakrytých konstrukcí</t>
  </si>
  <si>
    <t>-1738781850</t>
  </si>
  <si>
    <t>013254000</t>
  </si>
  <si>
    <t>Dokumentace skutečného provedení stavby</t>
  </si>
  <si>
    <t>1877484467</t>
  </si>
  <si>
    <t>VRN3</t>
  </si>
  <si>
    <t>Zařízení staveniště</t>
  </si>
  <si>
    <t>032903000</t>
  </si>
  <si>
    <t>Náklady na provoz a údržbu vybavení staveniště</t>
  </si>
  <si>
    <t>-1695715759</t>
  </si>
  <si>
    <t>VRN4</t>
  </si>
  <si>
    <t>Inženýrská činnost</t>
  </si>
  <si>
    <t>043194000</t>
  </si>
  <si>
    <t>Ostatní zkoušky</t>
  </si>
  <si>
    <t>476526474</t>
  </si>
  <si>
    <t>045203000</t>
  </si>
  <si>
    <t>Kompletační činnost</t>
  </si>
  <si>
    <t>697850827</t>
  </si>
  <si>
    <t>045303000</t>
  </si>
  <si>
    <t>Koordinační činnost</t>
  </si>
  <si>
    <t>-1692073972</t>
  </si>
  <si>
    <t>VRN5</t>
  </si>
  <si>
    <t>Finanční náklady</t>
  </si>
  <si>
    <t>051103000</t>
  </si>
  <si>
    <t>Pojištění stavby</t>
  </si>
  <si>
    <t>1269488838</t>
  </si>
  <si>
    <t>VRN7</t>
  </si>
  <si>
    <t>Provozní vlivy</t>
  </si>
  <si>
    <t>071103000</t>
  </si>
  <si>
    <t>-126558853</t>
  </si>
  <si>
    <t>071203000</t>
  </si>
  <si>
    <t>Provoz dalšího subjektu</t>
  </si>
  <si>
    <t>-1141760525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</si>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</sst>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2" borderId="0" xfId="1" applyFont="1" applyFill="1" applyAlignment="1">
      <alignment vertical="center"/>
    </xf>
    <xf numFmtId="0" fontId="38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customWidth="1"/>
    <col min="44" max="44" width="11.6640625" customWidth="1"/>
    <col min="45" max="47" width="22.164062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91" width="9.16406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54"/>
      <c r="AS2" s="354"/>
      <c r="AT2" s="354"/>
      <c r="AU2" s="354"/>
      <c r="AV2" s="354"/>
      <c r="AW2" s="354"/>
      <c r="AX2" s="354"/>
      <c r="AY2" s="354"/>
      <c r="AZ2" s="354"/>
      <c r="BA2" s="354"/>
      <c r="BB2" s="354"/>
      <c r="BC2" s="354"/>
      <c r="BD2" s="354"/>
      <c r="BE2" s="354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19" t="s">
        <v>16</v>
      </c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0"/>
      <c r="W5" s="320"/>
      <c r="X5" s="320"/>
      <c r="Y5" s="320"/>
      <c r="Z5" s="320"/>
      <c r="AA5" s="320"/>
      <c r="AB5" s="320"/>
      <c r="AC5" s="320"/>
      <c r="AD5" s="320"/>
      <c r="AE5" s="320"/>
      <c r="AF5" s="320"/>
      <c r="AG5" s="320"/>
      <c r="AH5" s="320"/>
      <c r="AI5" s="320"/>
      <c r="AJ5" s="320"/>
      <c r="AK5" s="320"/>
      <c r="AL5" s="320"/>
      <c r="AM5" s="320"/>
      <c r="AN5" s="320"/>
      <c r="AO5" s="320"/>
      <c r="AP5" s="27"/>
      <c r="AQ5" s="29"/>
      <c r="BE5" s="317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1" t="s">
        <v>19</v>
      </c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0"/>
      <c r="Z6" s="320"/>
      <c r="AA6" s="320"/>
      <c r="AB6" s="320"/>
      <c r="AC6" s="320"/>
      <c r="AD6" s="320"/>
      <c r="AE6" s="320"/>
      <c r="AF6" s="320"/>
      <c r="AG6" s="320"/>
      <c r="AH6" s="320"/>
      <c r="AI6" s="320"/>
      <c r="AJ6" s="320"/>
      <c r="AK6" s="320"/>
      <c r="AL6" s="320"/>
      <c r="AM6" s="320"/>
      <c r="AN6" s="320"/>
      <c r="AO6" s="320"/>
      <c r="AP6" s="27"/>
      <c r="AQ6" s="29"/>
      <c r="BE6" s="318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18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18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18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18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18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18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18"/>
      <c r="BS13" s="22" t="s">
        <v>8</v>
      </c>
    </row>
    <row r="14" spans="1:74">
      <c r="B14" s="26"/>
      <c r="C14" s="27"/>
      <c r="D14" s="27"/>
      <c r="E14" s="322" t="s">
        <v>32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18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18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18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18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18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18"/>
      <c r="BS19" s="22" t="s">
        <v>8</v>
      </c>
    </row>
    <row r="20" spans="2:71" ht="14.45" customHeight="1">
      <c r="B20" s="26"/>
      <c r="C20" s="27"/>
      <c r="D20" s="27"/>
      <c r="E20" s="324" t="s">
        <v>21</v>
      </c>
      <c r="F20" s="324"/>
      <c r="G20" s="324"/>
      <c r="H20" s="324"/>
      <c r="I20" s="324"/>
      <c r="J20" s="324"/>
      <c r="K20" s="324"/>
      <c r="L20" s="324"/>
      <c r="M20" s="324"/>
      <c r="N20" s="324"/>
      <c r="O20" s="324"/>
      <c r="P20" s="324"/>
      <c r="Q20" s="324"/>
      <c r="R20" s="324"/>
      <c r="S20" s="324"/>
      <c r="T20" s="324"/>
      <c r="U20" s="324"/>
      <c r="V20" s="324"/>
      <c r="W20" s="324"/>
      <c r="X20" s="324"/>
      <c r="Y20" s="324"/>
      <c r="Z20" s="324"/>
      <c r="AA20" s="324"/>
      <c r="AB20" s="324"/>
      <c r="AC20" s="324"/>
      <c r="AD20" s="324"/>
      <c r="AE20" s="324"/>
      <c r="AF20" s="324"/>
      <c r="AG20" s="324"/>
      <c r="AH20" s="324"/>
      <c r="AI20" s="324"/>
      <c r="AJ20" s="324"/>
      <c r="AK20" s="324"/>
      <c r="AL20" s="324"/>
      <c r="AM20" s="324"/>
      <c r="AN20" s="324"/>
      <c r="AO20" s="27"/>
      <c r="AP20" s="27"/>
      <c r="AQ20" s="29"/>
      <c r="BE20" s="318"/>
      <c r="BS20" s="22" t="s">
        <v>35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18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18"/>
    </row>
    <row r="23" spans="2:71" s="1" customFormat="1" ht="25.9" customHeight="1">
      <c r="B23" s="39"/>
      <c r="C23" s="40"/>
      <c r="D23" s="41" t="s">
        <v>37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5">
        <f>ROUND(AG51,2)</f>
        <v>0</v>
      </c>
      <c r="AL23" s="326"/>
      <c r="AM23" s="326"/>
      <c r="AN23" s="326"/>
      <c r="AO23" s="326"/>
      <c r="AP23" s="40"/>
      <c r="AQ23" s="43"/>
      <c r="BE23" s="318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18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7" t="s">
        <v>38</v>
      </c>
      <c r="M25" s="327"/>
      <c r="N25" s="327"/>
      <c r="O25" s="327"/>
      <c r="P25" s="40"/>
      <c r="Q25" s="40"/>
      <c r="R25" s="40"/>
      <c r="S25" s="40"/>
      <c r="T25" s="40"/>
      <c r="U25" s="40"/>
      <c r="V25" s="40"/>
      <c r="W25" s="327" t="s">
        <v>39</v>
      </c>
      <c r="X25" s="327"/>
      <c r="Y25" s="327"/>
      <c r="Z25" s="327"/>
      <c r="AA25" s="327"/>
      <c r="AB25" s="327"/>
      <c r="AC25" s="327"/>
      <c r="AD25" s="327"/>
      <c r="AE25" s="327"/>
      <c r="AF25" s="40"/>
      <c r="AG25" s="40"/>
      <c r="AH25" s="40"/>
      <c r="AI25" s="40"/>
      <c r="AJ25" s="40"/>
      <c r="AK25" s="327" t="s">
        <v>40</v>
      </c>
      <c r="AL25" s="327"/>
      <c r="AM25" s="327"/>
      <c r="AN25" s="327"/>
      <c r="AO25" s="327"/>
      <c r="AP25" s="40"/>
      <c r="AQ25" s="43"/>
      <c r="BE25" s="318"/>
    </row>
    <row r="26" spans="2:71" s="2" customFormat="1" ht="14.45" customHeight="1">
      <c r="B26" s="45"/>
      <c r="C26" s="46"/>
      <c r="D26" s="47" t="s">
        <v>41</v>
      </c>
      <c r="E26" s="46"/>
      <c r="F26" s="47" t="s">
        <v>42</v>
      </c>
      <c r="G26" s="46"/>
      <c r="H26" s="46"/>
      <c r="I26" s="46"/>
      <c r="J26" s="46"/>
      <c r="K26" s="46"/>
      <c r="L26" s="328">
        <v>0.21</v>
      </c>
      <c r="M26" s="329"/>
      <c r="N26" s="329"/>
      <c r="O26" s="329"/>
      <c r="P26" s="46"/>
      <c r="Q26" s="46"/>
      <c r="R26" s="46"/>
      <c r="S26" s="46"/>
      <c r="T26" s="46"/>
      <c r="U26" s="46"/>
      <c r="V26" s="46"/>
      <c r="W26" s="330">
        <f>ROUND(AZ51,2)</f>
        <v>0</v>
      </c>
      <c r="X26" s="329"/>
      <c r="Y26" s="329"/>
      <c r="Z26" s="329"/>
      <c r="AA26" s="329"/>
      <c r="AB26" s="329"/>
      <c r="AC26" s="329"/>
      <c r="AD26" s="329"/>
      <c r="AE26" s="329"/>
      <c r="AF26" s="46"/>
      <c r="AG26" s="46"/>
      <c r="AH26" s="46"/>
      <c r="AI26" s="46"/>
      <c r="AJ26" s="46"/>
      <c r="AK26" s="330">
        <f>ROUND(AV51,2)</f>
        <v>0</v>
      </c>
      <c r="AL26" s="329"/>
      <c r="AM26" s="329"/>
      <c r="AN26" s="329"/>
      <c r="AO26" s="329"/>
      <c r="AP26" s="46"/>
      <c r="AQ26" s="48"/>
      <c r="BE26" s="318"/>
    </row>
    <row r="27" spans="2:71" s="2" customFormat="1" ht="14.45" customHeight="1">
      <c r="B27" s="45"/>
      <c r="C27" s="46"/>
      <c r="D27" s="46"/>
      <c r="E27" s="46"/>
      <c r="F27" s="47" t="s">
        <v>43</v>
      </c>
      <c r="G27" s="46"/>
      <c r="H27" s="46"/>
      <c r="I27" s="46"/>
      <c r="J27" s="46"/>
      <c r="K27" s="46"/>
      <c r="L27" s="328">
        <v>0.15</v>
      </c>
      <c r="M27" s="329"/>
      <c r="N27" s="329"/>
      <c r="O27" s="329"/>
      <c r="P27" s="46"/>
      <c r="Q27" s="46"/>
      <c r="R27" s="46"/>
      <c r="S27" s="46"/>
      <c r="T27" s="46"/>
      <c r="U27" s="46"/>
      <c r="V27" s="46"/>
      <c r="W27" s="330">
        <f>ROUND(BA51,2)</f>
        <v>0</v>
      </c>
      <c r="X27" s="329"/>
      <c r="Y27" s="329"/>
      <c r="Z27" s="329"/>
      <c r="AA27" s="329"/>
      <c r="AB27" s="329"/>
      <c r="AC27" s="329"/>
      <c r="AD27" s="329"/>
      <c r="AE27" s="329"/>
      <c r="AF27" s="46"/>
      <c r="AG27" s="46"/>
      <c r="AH27" s="46"/>
      <c r="AI27" s="46"/>
      <c r="AJ27" s="46"/>
      <c r="AK27" s="330">
        <f>ROUND(AW51,2)</f>
        <v>0</v>
      </c>
      <c r="AL27" s="329"/>
      <c r="AM27" s="329"/>
      <c r="AN27" s="329"/>
      <c r="AO27" s="329"/>
      <c r="AP27" s="46"/>
      <c r="AQ27" s="48"/>
      <c r="BE27" s="318"/>
    </row>
    <row r="28" spans="2:71" s="2" customFormat="1" ht="14.45" hidden="1" customHeight="1">
      <c r="B28" s="45"/>
      <c r="C28" s="46"/>
      <c r="D28" s="46"/>
      <c r="E28" s="46"/>
      <c r="F28" s="47" t="s">
        <v>44</v>
      </c>
      <c r="G28" s="46"/>
      <c r="H28" s="46"/>
      <c r="I28" s="46"/>
      <c r="J28" s="46"/>
      <c r="K28" s="46"/>
      <c r="L28" s="328">
        <v>0.21</v>
      </c>
      <c r="M28" s="329"/>
      <c r="N28" s="329"/>
      <c r="O28" s="329"/>
      <c r="P28" s="46"/>
      <c r="Q28" s="46"/>
      <c r="R28" s="46"/>
      <c r="S28" s="46"/>
      <c r="T28" s="46"/>
      <c r="U28" s="46"/>
      <c r="V28" s="46"/>
      <c r="W28" s="330">
        <f>ROUND(BB51,2)</f>
        <v>0</v>
      </c>
      <c r="X28" s="329"/>
      <c r="Y28" s="329"/>
      <c r="Z28" s="329"/>
      <c r="AA28" s="329"/>
      <c r="AB28" s="329"/>
      <c r="AC28" s="329"/>
      <c r="AD28" s="329"/>
      <c r="AE28" s="329"/>
      <c r="AF28" s="46"/>
      <c r="AG28" s="46"/>
      <c r="AH28" s="46"/>
      <c r="AI28" s="46"/>
      <c r="AJ28" s="46"/>
      <c r="AK28" s="330">
        <v>0</v>
      </c>
      <c r="AL28" s="329"/>
      <c r="AM28" s="329"/>
      <c r="AN28" s="329"/>
      <c r="AO28" s="329"/>
      <c r="AP28" s="46"/>
      <c r="AQ28" s="48"/>
      <c r="BE28" s="318"/>
    </row>
    <row r="29" spans="2:71" s="2" customFormat="1" ht="14.45" hidden="1" customHeight="1">
      <c r="B29" s="45"/>
      <c r="C29" s="46"/>
      <c r="D29" s="46"/>
      <c r="E29" s="46"/>
      <c r="F29" s="47" t="s">
        <v>45</v>
      </c>
      <c r="G29" s="46"/>
      <c r="H29" s="46"/>
      <c r="I29" s="46"/>
      <c r="J29" s="46"/>
      <c r="K29" s="46"/>
      <c r="L29" s="328">
        <v>0.15</v>
      </c>
      <c r="M29" s="329"/>
      <c r="N29" s="329"/>
      <c r="O29" s="329"/>
      <c r="P29" s="46"/>
      <c r="Q29" s="46"/>
      <c r="R29" s="46"/>
      <c r="S29" s="46"/>
      <c r="T29" s="46"/>
      <c r="U29" s="46"/>
      <c r="V29" s="46"/>
      <c r="W29" s="330">
        <f>ROUND(BC51,2)</f>
        <v>0</v>
      </c>
      <c r="X29" s="329"/>
      <c r="Y29" s="329"/>
      <c r="Z29" s="329"/>
      <c r="AA29" s="329"/>
      <c r="AB29" s="329"/>
      <c r="AC29" s="329"/>
      <c r="AD29" s="329"/>
      <c r="AE29" s="329"/>
      <c r="AF29" s="46"/>
      <c r="AG29" s="46"/>
      <c r="AH29" s="46"/>
      <c r="AI29" s="46"/>
      <c r="AJ29" s="46"/>
      <c r="AK29" s="330">
        <v>0</v>
      </c>
      <c r="AL29" s="329"/>
      <c r="AM29" s="329"/>
      <c r="AN29" s="329"/>
      <c r="AO29" s="329"/>
      <c r="AP29" s="46"/>
      <c r="AQ29" s="48"/>
      <c r="BE29" s="318"/>
    </row>
    <row r="30" spans="2:71" s="2" customFormat="1" ht="14.45" hidden="1" customHeight="1">
      <c r="B30" s="45"/>
      <c r="C30" s="46"/>
      <c r="D30" s="46"/>
      <c r="E30" s="46"/>
      <c r="F30" s="47" t="s">
        <v>46</v>
      </c>
      <c r="G30" s="46"/>
      <c r="H30" s="46"/>
      <c r="I30" s="46"/>
      <c r="J30" s="46"/>
      <c r="K30" s="46"/>
      <c r="L30" s="328">
        <v>0</v>
      </c>
      <c r="M30" s="329"/>
      <c r="N30" s="329"/>
      <c r="O30" s="329"/>
      <c r="P30" s="46"/>
      <c r="Q30" s="46"/>
      <c r="R30" s="46"/>
      <c r="S30" s="46"/>
      <c r="T30" s="46"/>
      <c r="U30" s="46"/>
      <c r="V30" s="46"/>
      <c r="W30" s="330">
        <f>ROUND(BD51,2)</f>
        <v>0</v>
      </c>
      <c r="X30" s="329"/>
      <c r="Y30" s="329"/>
      <c r="Z30" s="329"/>
      <c r="AA30" s="329"/>
      <c r="AB30" s="329"/>
      <c r="AC30" s="329"/>
      <c r="AD30" s="329"/>
      <c r="AE30" s="329"/>
      <c r="AF30" s="46"/>
      <c r="AG30" s="46"/>
      <c r="AH30" s="46"/>
      <c r="AI30" s="46"/>
      <c r="AJ30" s="46"/>
      <c r="AK30" s="330">
        <v>0</v>
      </c>
      <c r="AL30" s="329"/>
      <c r="AM30" s="329"/>
      <c r="AN30" s="329"/>
      <c r="AO30" s="329"/>
      <c r="AP30" s="46"/>
      <c r="AQ30" s="48"/>
      <c r="BE30" s="318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18"/>
    </row>
    <row r="32" spans="2:71" s="1" customFormat="1" ht="25.9" customHeight="1">
      <c r="B32" s="39"/>
      <c r="C32" s="49"/>
      <c r="D32" s="50" t="s">
        <v>47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48</v>
      </c>
      <c r="U32" s="51"/>
      <c r="V32" s="51"/>
      <c r="W32" s="51"/>
      <c r="X32" s="331" t="s">
        <v>49</v>
      </c>
      <c r="Y32" s="332"/>
      <c r="Z32" s="332"/>
      <c r="AA32" s="332"/>
      <c r="AB32" s="332"/>
      <c r="AC32" s="51"/>
      <c r="AD32" s="51"/>
      <c r="AE32" s="51"/>
      <c r="AF32" s="51"/>
      <c r="AG32" s="51"/>
      <c r="AH32" s="51"/>
      <c r="AI32" s="51"/>
      <c r="AJ32" s="51"/>
      <c r="AK32" s="333">
        <f>SUM(AK23:AK30)</f>
        <v>0</v>
      </c>
      <c r="AL32" s="332"/>
      <c r="AM32" s="332"/>
      <c r="AN32" s="332"/>
      <c r="AO32" s="334"/>
      <c r="AP32" s="49"/>
      <c r="AQ32" s="53"/>
      <c r="BE32" s="318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50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20180310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5" t="str">
        <f>K6</f>
        <v>Oprava objektu časomíry č.p. 1711</v>
      </c>
      <c r="M42" s="336"/>
      <c r="N42" s="336"/>
      <c r="O42" s="336"/>
      <c r="P42" s="336"/>
      <c r="Q42" s="336"/>
      <c r="R42" s="336"/>
      <c r="S42" s="336"/>
      <c r="T42" s="336"/>
      <c r="U42" s="336"/>
      <c r="V42" s="336"/>
      <c r="W42" s="336"/>
      <c r="X42" s="336"/>
      <c r="Y42" s="336"/>
      <c r="Z42" s="336"/>
      <c r="AA42" s="336"/>
      <c r="AB42" s="336"/>
      <c r="AC42" s="336"/>
      <c r="AD42" s="336"/>
      <c r="AE42" s="336"/>
      <c r="AF42" s="336"/>
      <c r="AG42" s="336"/>
      <c r="AH42" s="336"/>
      <c r="AI42" s="336"/>
      <c r="AJ42" s="336"/>
      <c r="AK42" s="336"/>
      <c r="AL42" s="336"/>
      <c r="AM42" s="336"/>
      <c r="AN42" s="336"/>
      <c r="AO42" s="336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Česká Lípa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37" t="str">
        <f>IF(AN8= "","",AN8)</f>
        <v>10. 3. 2018</v>
      </c>
      <c r="AN44" s="337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Město Č. Lípa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38" t="str">
        <f>IF(E17="","",E17)</f>
        <v>Ing. Vaněk</v>
      </c>
      <c r="AN46" s="338"/>
      <c r="AO46" s="338"/>
      <c r="AP46" s="338"/>
      <c r="AQ46" s="61"/>
      <c r="AR46" s="59"/>
      <c r="AS46" s="339" t="s">
        <v>51</v>
      </c>
      <c r="AT46" s="340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41"/>
      <c r="AT47" s="342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3"/>
      <c r="AT48" s="344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5" t="s">
        <v>52</v>
      </c>
      <c r="D49" s="346"/>
      <c r="E49" s="346"/>
      <c r="F49" s="346"/>
      <c r="G49" s="346"/>
      <c r="H49" s="77"/>
      <c r="I49" s="347" t="s">
        <v>53</v>
      </c>
      <c r="J49" s="346"/>
      <c r="K49" s="346"/>
      <c r="L49" s="346"/>
      <c r="M49" s="346"/>
      <c r="N49" s="346"/>
      <c r="O49" s="346"/>
      <c r="P49" s="346"/>
      <c r="Q49" s="346"/>
      <c r="R49" s="346"/>
      <c r="S49" s="346"/>
      <c r="T49" s="346"/>
      <c r="U49" s="346"/>
      <c r="V49" s="346"/>
      <c r="W49" s="346"/>
      <c r="X49" s="346"/>
      <c r="Y49" s="346"/>
      <c r="Z49" s="346"/>
      <c r="AA49" s="346"/>
      <c r="AB49" s="346"/>
      <c r="AC49" s="346"/>
      <c r="AD49" s="346"/>
      <c r="AE49" s="346"/>
      <c r="AF49" s="346"/>
      <c r="AG49" s="348" t="s">
        <v>54</v>
      </c>
      <c r="AH49" s="346"/>
      <c r="AI49" s="346"/>
      <c r="AJ49" s="346"/>
      <c r="AK49" s="346"/>
      <c r="AL49" s="346"/>
      <c r="AM49" s="346"/>
      <c r="AN49" s="347" t="s">
        <v>55</v>
      </c>
      <c r="AO49" s="346"/>
      <c r="AP49" s="346"/>
      <c r="AQ49" s="78" t="s">
        <v>56</v>
      </c>
      <c r="AR49" s="59"/>
      <c r="AS49" s="79" t="s">
        <v>57</v>
      </c>
      <c r="AT49" s="80" t="s">
        <v>58</v>
      </c>
      <c r="AU49" s="80" t="s">
        <v>59</v>
      </c>
      <c r="AV49" s="80" t="s">
        <v>60</v>
      </c>
      <c r="AW49" s="80" t="s">
        <v>61</v>
      </c>
      <c r="AX49" s="80" t="s">
        <v>62</v>
      </c>
      <c r="AY49" s="80" t="s">
        <v>63</v>
      </c>
      <c r="AZ49" s="80" t="s">
        <v>64</v>
      </c>
      <c r="BA49" s="80" t="s">
        <v>65</v>
      </c>
      <c r="BB49" s="80" t="s">
        <v>66</v>
      </c>
      <c r="BC49" s="80" t="s">
        <v>67</v>
      </c>
      <c r="BD49" s="81" t="s">
        <v>68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69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2">
        <f>ROUND(SUM(AG52:AG58),2)</f>
        <v>0</v>
      </c>
      <c r="AH51" s="352"/>
      <c r="AI51" s="352"/>
      <c r="AJ51" s="352"/>
      <c r="AK51" s="352"/>
      <c r="AL51" s="352"/>
      <c r="AM51" s="352"/>
      <c r="AN51" s="353">
        <f t="shared" ref="AN51:AN58" si="0">SUM(AG51,AT51)</f>
        <v>0</v>
      </c>
      <c r="AO51" s="353"/>
      <c r="AP51" s="353"/>
      <c r="AQ51" s="87" t="s">
        <v>21</v>
      </c>
      <c r="AR51" s="69"/>
      <c r="AS51" s="88">
        <f>ROUND(SUM(AS52:AS58),2)</f>
        <v>0</v>
      </c>
      <c r="AT51" s="89">
        <f t="shared" ref="AT51:AT58" si="1">ROUND(SUM(AV51:AW51),2)</f>
        <v>0</v>
      </c>
      <c r="AU51" s="90">
        <f>ROUND(SUM(AU52:AU58),5)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ROUND(SUM(AZ52:AZ58),2)</f>
        <v>0</v>
      </c>
      <c r="BA51" s="89">
        <f>ROUND(SUM(BA52:BA58),2)</f>
        <v>0</v>
      </c>
      <c r="BB51" s="89">
        <f>ROUND(SUM(BB52:BB58),2)</f>
        <v>0</v>
      </c>
      <c r="BC51" s="89">
        <f>ROUND(SUM(BC52:BC58),2)</f>
        <v>0</v>
      </c>
      <c r="BD51" s="91">
        <f>ROUND(SUM(BD52:BD58),2)</f>
        <v>0</v>
      </c>
      <c r="BS51" s="92" t="s">
        <v>70</v>
      </c>
      <c r="BT51" s="92" t="s">
        <v>71</v>
      </c>
      <c r="BU51" s="93" t="s">
        <v>72</v>
      </c>
      <c r="BV51" s="92" t="s">
        <v>73</v>
      </c>
      <c r="BW51" s="92" t="s">
        <v>7</v>
      </c>
      <c r="BX51" s="92" t="s">
        <v>74</v>
      </c>
      <c r="CL51" s="92" t="s">
        <v>21</v>
      </c>
    </row>
    <row r="52" spans="1:91" s="5" customFormat="1" ht="14.45" customHeight="1">
      <c r="A52" s="94" t="s">
        <v>75</v>
      </c>
      <c r="B52" s="95"/>
      <c r="C52" s="96"/>
      <c r="D52" s="351" t="s">
        <v>76</v>
      </c>
      <c r="E52" s="351"/>
      <c r="F52" s="351"/>
      <c r="G52" s="351"/>
      <c r="H52" s="351"/>
      <c r="I52" s="97"/>
      <c r="J52" s="351" t="s">
        <v>77</v>
      </c>
      <c r="K52" s="351"/>
      <c r="L52" s="351"/>
      <c r="M52" s="351"/>
      <c r="N52" s="351"/>
      <c r="O52" s="351"/>
      <c r="P52" s="351"/>
      <c r="Q52" s="351"/>
      <c r="R52" s="351"/>
      <c r="S52" s="351"/>
      <c r="T52" s="351"/>
      <c r="U52" s="351"/>
      <c r="V52" s="351"/>
      <c r="W52" s="351"/>
      <c r="X52" s="351"/>
      <c r="Y52" s="351"/>
      <c r="Z52" s="351"/>
      <c r="AA52" s="351"/>
      <c r="AB52" s="351"/>
      <c r="AC52" s="351"/>
      <c r="AD52" s="351"/>
      <c r="AE52" s="351"/>
      <c r="AF52" s="351"/>
      <c r="AG52" s="349">
        <f>'01 - stavební část'!J27</f>
        <v>0</v>
      </c>
      <c r="AH52" s="350"/>
      <c r="AI52" s="350"/>
      <c r="AJ52" s="350"/>
      <c r="AK52" s="350"/>
      <c r="AL52" s="350"/>
      <c r="AM52" s="350"/>
      <c r="AN52" s="349">
        <f t="shared" si="0"/>
        <v>0</v>
      </c>
      <c r="AO52" s="350"/>
      <c r="AP52" s="350"/>
      <c r="AQ52" s="98" t="s">
        <v>78</v>
      </c>
      <c r="AR52" s="99"/>
      <c r="AS52" s="100">
        <v>0</v>
      </c>
      <c r="AT52" s="101">
        <f t="shared" si="1"/>
        <v>0</v>
      </c>
      <c r="AU52" s="102">
        <f>'01 - stavební část'!P97</f>
        <v>0</v>
      </c>
      <c r="AV52" s="101">
        <f>'01 - stavební část'!J30</f>
        <v>0</v>
      </c>
      <c r="AW52" s="101">
        <f>'01 - stavební část'!J31</f>
        <v>0</v>
      </c>
      <c r="AX52" s="101">
        <f>'01 - stavební část'!J32</f>
        <v>0</v>
      </c>
      <c r="AY52" s="101">
        <f>'01 - stavební část'!J33</f>
        <v>0</v>
      </c>
      <c r="AZ52" s="101">
        <f>'01 - stavební část'!F30</f>
        <v>0</v>
      </c>
      <c r="BA52" s="101">
        <f>'01 - stavební část'!F31</f>
        <v>0</v>
      </c>
      <c r="BB52" s="101">
        <f>'01 - stavební část'!F32</f>
        <v>0</v>
      </c>
      <c r="BC52" s="101">
        <f>'01 - stavební část'!F33</f>
        <v>0</v>
      </c>
      <c r="BD52" s="103">
        <f>'01 - stavební část'!F34</f>
        <v>0</v>
      </c>
      <c r="BT52" s="104" t="s">
        <v>79</v>
      </c>
      <c r="BV52" s="104" t="s">
        <v>73</v>
      </c>
      <c r="BW52" s="104" t="s">
        <v>80</v>
      </c>
      <c r="BX52" s="104" t="s">
        <v>7</v>
      </c>
      <c r="CL52" s="104" t="s">
        <v>21</v>
      </c>
      <c r="CM52" s="104" t="s">
        <v>81</v>
      </c>
    </row>
    <row r="53" spans="1:91" s="5" customFormat="1" ht="14.45" customHeight="1">
      <c r="A53" s="94" t="s">
        <v>75</v>
      </c>
      <c r="B53" s="95"/>
      <c r="C53" s="96"/>
      <c r="D53" s="351" t="s">
        <v>82</v>
      </c>
      <c r="E53" s="351"/>
      <c r="F53" s="351"/>
      <c r="G53" s="351"/>
      <c r="H53" s="351"/>
      <c r="I53" s="97"/>
      <c r="J53" s="351" t="s">
        <v>83</v>
      </c>
      <c r="K53" s="351"/>
      <c r="L53" s="351"/>
      <c r="M53" s="351"/>
      <c r="N53" s="351"/>
      <c r="O53" s="351"/>
      <c r="P53" s="351"/>
      <c r="Q53" s="351"/>
      <c r="R53" s="351"/>
      <c r="S53" s="351"/>
      <c r="T53" s="351"/>
      <c r="U53" s="351"/>
      <c r="V53" s="351"/>
      <c r="W53" s="351"/>
      <c r="X53" s="351"/>
      <c r="Y53" s="351"/>
      <c r="Z53" s="351"/>
      <c r="AA53" s="351"/>
      <c r="AB53" s="351"/>
      <c r="AC53" s="351"/>
      <c r="AD53" s="351"/>
      <c r="AE53" s="351"/>
      <c r="AF53" s="351"/>
      <c r="AG53" s="349">
        <f>'02 - UT'!J27</f>
        <v>0</v>
      </c>
      <c r="AH53" s="350"/>
      <c r="AI53" s="350"/>
      <c r="AJ53" s="350"/>
      <c r="AK53" s="350"/>
      <c r="AL53" s="350"/>
      <c r="AM53" s="350"/>
      <c r="AN53" s="349">
        <f t="shared" si="0"/>
        <v>0</v>
      </c>
      <c r="AO53" s="350"/>
      <c r="AP53" s="350"/>
      <c r="AQ53" s="98" t="s">
        <v>78</v>
      </c>
      <c r="AR53" s="99"/>
      <c r="AS53" s="100">
        <v>0</v>
      </c>
      <c r="AT53" s="101">
        <f t="shared" si="1"/>
        <v>0</v>
      </c>
      <c r="AU53" s="102">
        <f>'02 - UT'!P83</f>
        <v>0</v>
      </c>
      <c r="AV53" s="101">
        <f>'02 - UT'!J30</f>
        <v>0</v>
      </c>
      <c r="AW53" s="101">
        <f>'02 - UT'!J31</f>
        <v>0</v>
      </c>
      <c r="AX53" s="101">
        <f>'02 - UT'!J32</f>
        <v>0</v>
      </c>
      <c r="AY53" s="101">
        <f>'02 - UT'!J33</f>
        <v>0</v>
      </c>
      <c r="AZ53" s="101">
        <f>'02 - UT'!F30</f>
        <v>0</v>
      </c>
      <c r="BA53" s="101">
        <f>'02 - UT'!F31</f>
        <v>0</v>
      </c>
      <c r="BB53" s="101">
        <f>'02 - UT'!F32</f>
        <v>0</v>
      </c>
      <c r="BC53" s="101">
        <f>'02 - UT'!F33</f>
        <v>0</v>
      </c>
      <c r="BD53" s="103">
        <f>'02 - UT'!F34</f>
        <v>0</v>
      </c>
      <c r="BT53" s="104" t="s">
        <v>79</v>
      </c>
      <c r="BV53" s="104" t="s">
        <v>73</v>
      </c>
      <c r="BW53" s="104" t="s">
        <v>84</v>
      </c>
      <c r="BX53" s="104" t="s">
        <v>7</v>
      </c>
      <c r="CL53" s="104" t="s">
        <v>21</v>
      </c>
      <c r="CM53" s="104" t="s">
        <v>81</v>
      </c>
    </row>
    <row r="54" spans="1:91" s="5" customFormat="1" ht="14.45" customHeight="1">
      <c r="A54" s="94" t="s">
        <v>75</v>
      </c>
      <c r="B54" s="95"/>
      <c r="C54" s="96"/>
      <c r="D54" s="351" t="s">
        <v>85</v>
      </c>
      <c r="E54" s="351"/>
      <c r="F54" s="351"/>
      <c r="G54" s="351"/>
      <c r="H54" s="351"/>
      <c r="I54" s="97"/>
      <c r="J54" s="351" t="s">
        <v>86</v>
      </c>
      <c r="K54" s="351"/>
      <c r="L54" s="351"/>
      <c r="M54" s="351"/>
      <c r="N54" s="351"/>
      <c r="O54" s="351"/>
      <c r="P54" s="351"/>
      <c r="Q54" s="351"/>
      <c r="R54" s="351"/>
      <c r="S54" s="351"/>
      <c r="T54" s="351"/>
      <c r="U54" s="351"/>
      <c r="V54" s="351"/>
      <c r="W54" s="351"/>
      <c r="X54" s="351"/>
      <c r="Y54" s="351"/>
      <c r="Z54" s="351"/>
      <c r="AA54" s="351"/>
      <c r="AB54" s="351"/>
      <c r="AC54" s="351"/>
      <c r="AD54" s="351"/>
      <c r="AE54" s="351"/>
      <c r="AF54" s="351"/>
      <c r="AG54" s="349">
        <f>'03 - Plynovod'!J27</f>
        <v>0</v>
      </c>
      <c r="AH54" s="350"/>
      <c r="AI54" s="350"/>
      <c r="AJ54" s="350"/>
      <c r="AK54" s="350"/>
      <c r="AL54" s="350"/>
      <c r="AM54" s="350"/>
      <c r="AN54" s="349">
        <f t="shared" si="0"/>
        <v>0</v>
      </c>
      <c r="AO54" s="350"/>
      <c r="AP54" s="350"/>
      <c r="AQ54" s="98" t="s">
        <v>78</v>
      </c>
      <c r="AR54" s="99"/>
      <c r="AS54" s="100">
        <v>0</v>
      </c>
      <c r="AT54" s="101">
        <f t="shared" si="1"/>
        <v>0</v>
      </c>
      <c r="AU54" s="102">
        <f>'03 - Plynovod'!P78</f>
        <v>0</v>
      </c>
      <c r="AV54" s="101">
        <f>'03 - Plynovod'!J30</f>
        <v>0</v>
      </c>
      <c r="AW54" s="101">
        <f>'03 - Plynovod'!J31</f>
        <v>0</v>
      </c>
      <c r="AX54" s="101">
        <f>'03 - Plynovod'!J32</f>
        <v>0</v>
      </c>
      <c r="AY54" s="101">
        <f>'03 - Plynovod'!J33</f>
        <v>0</v>
      </c>
      <c r="AZ54" s="101">
        <f>'03 - Plynovod'!F30</f>
        <v>0</v>
      </c>
      <c r="BA54" s="101">
        <f>'03 - Plynovod'!F31</f>
        <v>0</v>
      </c>
      <c r="BB54" s="101">
        <f>'03 - Plynovod'!F32</f>
        <v>0</v>
      </c>
      <c r="BC54" s="101">
        <f>'03 - Plynovod'!F33</f>
        <v>0</v>
      </c>
      <c r="BD54" s="103">
        <f>'03 - Plynovod'!F34</f>
        <v>0</v>
      </c>
      <c r="BT54" s="104" t="s">
        <v>79</v>
      </c>
      <c r="BV54" s="104" t="s">
        <v>73</v>
      </c>
      <c r="BW54" s="104" t="s">
        <v>87</v>
      </c>
      <c r="BX54" s="104" t="s">
        <v>7</v>
      </c>
      <c r="CL54" s="104" t="s">
        <v>21</v>
      </c>
      <c r="CM54" s="104" t="s">
        <v>81</v>
      </c>
    </row>
    <row r="55" spans="1:91" s="5" customFormat="1" ht="14.45" customHeight="1">
      <c r="A55" s="94" t="s">
        <v>75</v>
      </c>
      <c r="B55" s="95"/>
      <c r="C55" s="96"/>
      <c r="D55" s="351" t="s">
        <v>88</v>
      </c>
      <c r="E55" s="351"/>
      <c r="F55" s="351"/>
      <c r="G55" s="351"/>
      <c r="H55" s="351"/>
      <c r="I55" s="97"/>
      <c r="J55" s="351" t="s">
        <v>89</v>
      </c>
      <c r="K55" s="351"/>
      <c r="L55" s="351"/>
      <c r="M55" s="351"/>
      <c r="N55" s="351"/>
      <c r="O55" s="351"/>
      <c r="P55" s="351"/>
      <c r="Q55" s="351"/>
      <c r="R55" s="351"/>
      <c r="S55" s="351"/>
      <c r="T55" s="351"/>
      <c r="U55" s="351"/>
      <c r="V55" s="351"/>
      <c r="W55" s="351"/>
      <c r="X55" s="351"/>
      <c r="Y55" s="351"/>
      <c r="Z55" s="351"/>
      <c r="AA55" s="351"/>
      <c r="AB55" s="351"/>
      <c r="AC55" s="351"/>
      <c r="AD55" s="351"/>
      <c r="AE55" s="351"/>
      <c r="AF55" s="351"/>
      <c r="AG55" s="349">
        <f>'04 - ZTI'!J27</f>
        <v>0</v>
      </c>
      <c r="AH55" s="350"/>
      <c r="AI55" s="350"/>
      <c r="AJ55" s="350"/>
      <c r="AK55" s="350"/>
      <c r="AL55" s="350"/>
      <c r="AM55" s="350"/>
      <c r="AN55" s="349">
        <f t="shared" si="0"/>
        <v>0</v>
      </c>
      <c r="AO55" s="350"/>
      <c r="AP55" s="350"/>
      <c r="AQ55" s="98" t="s">
        <v>78</v>
      </c>
      <c r="AR55" s="99"/>
      <c r="AS55" s="100">
        <v>0</v>
      </c>
      <c r="AT55" s="101">
        <f t="shared" si="1"/>
        <v>0</v>
      </c>
      <c r="AU55" s="102">
        <f>'04 - ZTI'!P85</f>
        <v>0</v>
      </c>
      <c r="AV55" s="101">
        <f>'04 - ZTI'!J30</f>
        <v>0</v>
      </c>
      <c r="AW55" s="101">
        <f>'04 - ZTI'!J31</f>
        <v>0</v>
      </c>
      <c r="AX55" s="101">
        <f>'04 - ZTI'!J32</f>
        <v>0</v>
      </c>
      <c r="AY55" s="101">
        <f>'04 - ZTI'!J33</f>
        <v>0</v>
      </c>
      <c r="AZ55" s="101">
        <f>'04 - ZTI'!F30</f>
        <v>0</v>
      </c>
      <c r="BA55" s="101">
        <f>'04 - ZTI'!F31</f>
        <v>0</v>
      </c>
      <c r="BB55" s="101">
        <f>'04 - ZTI'!F32</f>
        <v>0</v>
      </c>
      <c r="BC55" s="101">
        <f>'04 - ZTI'!F33</f>
        <v>0</v>
      </c>
      <c r="BD55" s="103">
        <f>'04 - ZTI'!F34</f>
        <v>0</v>
      </c>
      <c r="BT55" s="104" t="s">
        <v>79</v>
      </c>
      <c r="BV55" s="104" t="s">
        <v>73</v>
      </c>
      <c r="BW55" s="104" t="s">
        <v>90</v>
      </c>
      <c r="BX55" s="104" t="s">
        <v>7</v>
      </c>
      <c r="CL55" s="104" t="s">
        <v>21</v>
      </c>
      <c r="CM55" s="104" t="s">
        <v>81</v>
      </c>
    </row>
    <row r="56" spans="1:91" s="5" customFormat="1" ht="14.45" customHeight="1">
      <c r="A56" s="94" t="s">
        <v>75</v>
      </c>
      <c r="B56" s="95"/>
      <c r="C56" s="96"/>
      <c r="D56" s="351" t="s">
        <v>91</v>
      </c>
      <c r="E56" s="351"/>
      <c r="F56" s="351"/>
      <c r="G56" s="351"/>
      <c r="H56" s="351"/>
      <c r="I56" s="97"/>
      <c r="J56" s="351" t="s">
        <v>92</v>
      </c>
      <c r="K56" s="351"/>
      <c r="L56" s="351"/>
      <c r="M56" s="351"/>
      <c r="N56" s="351"/>
      <c r="O56" s="351"/>
      <c r="P56" s="351"/>
      <c r="Q56" s="351"/>
      <c r="R56" s="351"/>
      <c r="S56" s="351"/>
      <c r="T56" s="351"/>
      <c r="U56" s="351"/>
      <c r="V56" s="351"/>
      <c r="W56" s="351"/>
      <c r="X56" s="351"/>
      <c r="Y56" s="351"/>
      <c r="Z56" s="351"/>
      <c r="AA56" s="351"/>
      <c r="AB56" s="351"/>
      <c r="AC56" s="351"/>
      <c r="AD56" s="351"/>
      <c r="AE56" s="351"/>
      <c r="AF56" s="351"/>
      <c r="AG56" s="349">
        <f>'05 - Elektroinstalace'!J27</f>
        <v>0</v>
      </c>
      <c r="AH56" s="350"/>
      <c r="AI56" s="350"/>
      <c r="AJ56" s="350"/>
      <c r="AK56" s="350"/>
      <c r="AL56" s="350"/>
      <c r="AM56" s="350"/>
      <c r="AN56" s="349">
        <f t="shared" si="0"/>
        <v>0</v>
      </c>
      <c r="AO56" s="350"/>
      <c r="AP56" s="350"/>
      <c r="AQ56" s="98" t="s">
        <v>78</v>
      </c>
      <c r="AR56" s="99"/>
      <c r="AS56" s="100">
        <v>0</v>
      </c>
      <c r="AT56" s="101">
        <f t="shared" si="1"/>
        <v>0</v>
      </c>
      <c r="AU56" s="102">
        <f>'05 - Elektroinstalace'!P81</f>
        <v>0</v>
      </c>
      <c r="AV56" s="101">
        <f>'05 - Elektroinstalace'!J30</f>
        <v>0</v>
      </c>
      <c r="AW56" s="101">
        <f>'05 - Elektroinstalace'!J31</f>
        <v>0</v>
      </c>
      <c r="AX56" s="101">
        <f>'05 - Elektroinstalace'!J32</f>
        <v>0</v>
      </c>
      <c r="AY56" s="101">
        <f>'05 - Elektroinstalace'!J33</f>
        <v>0</v>
      </c>
      <c r="AZ56" s="101">
        <f>'05 - Elektroinstalace'!F30</f>
        <v>0</v>
      </c>
      <c r="BA56" s="101">
        <f>'05 - Elektroinstalace'!F31</f>
        <v>0</v>
      </c>
      <c r="BB56" s="101">
        <f>'05 - Elektroinstalace'!F32</f>
        <v>0</v>
      </c>
      <c r="BC56" s="101">
        <f>'05 - Elektroinstalace'!F33</f>
        <v>0</v>
      </c>
      <c r="BD56" s="103">
        <f>'05 - Elektroinstalace'!F34</f>
        <v>0</v>
      </c>
      <c r="BT56" s="104" t="s">
        <v>79</v>
      </c>
      <c r="BV56" s="104" t="s">
        <v>73</v>
      </c>
      <c r="BW56" s="104" t="s">
        <v>93</v>
      </c>
      <c r="BX56" s="104" t="s">
        <v>7</v>
      </c>
      <c r="CL56" s="104" t="s">
        <v>21</v>
      </c>
      <c r="CM56" s="104" t="s">
        <v>81</v>
      </c>
    </row>
    <row r="57" spans="1:91" s="5" customFormat="1" ht="14.45" customHeight="1">
      <c r="A57" s="94" t="s">
        <v>75</v>
      </c>
      <c r="B57" s="95"/>
      <c r="C57" s="96"/>
      <c r="D57" s="351" t="s">
        <v>94</v>
      </c>
      <c r="E57" s="351"/>
      <c r="F57" s="351"/>
      <c r="G57" s="351"/>
      <c r="H57" s="351"/>
      <c r="I57" s="97"/>
      <c r="J57" s="351" t="s">
        <v>95</v>
      </c>
      <c r="K57" s="351"/>
      <c r="L57" s="351"/>
      <c r="M57" s="351"/>
      <c r="N57" s="351"/>
      <c r="O57" s="351"/>
      <c r="P57" s="351"/>
      <c r="Q57" s="351"/>
      <c r="R57" s="351"/>
      <c r="S57" s="351"/>
      <c r="T57" s="351"/>
      <c r="U57" s="351"/>
      <c r="V57" s="351"/>
      <c r="W57" s="351"/>
      <c r="X57" s="351"/>
      <c r="Y57" s="351"/>
      <c r="Z57" s="351"/>
      <c r="AA57" s="351"/>
      <c r="AB57" s="351"/>
      <c r="AC57" s="351"/>
      <c r="AD57" s="351"/>
      <c r="AE57" s="351"/>
      <c r="AF57" s="351"/>
      <c r="AG57" s="349">
        <f>'06 - Elektronické komunikace'!J27</f>
        <v>0</v>
      </c>
      <c r="AH57" s="350"/>
      <c r="AI57" s="350"/>
      <c r="AJ57" s="350"/>
      <c r="AK57" s="350"/>
      <c r="AL57" s="350"/>
      <c r="AM57" s="350"/>
      <c r="AN57" s="349">
        <f t="shared" si="0"/>
        <v>0</v>
      </c>
      <c r="AO57" s="350"/>
      <c r="AP57" s="350"/>
      <c r="AQ57" s="98" t="s">
        <v>78</v>
      </c>
      <c r="AR57" s="99"/>
      <c r="AS57" s="100">
        <v>0</v>
      </c>
      <c r="AT57" s="101">
        <f t="shared" si="1"/>
        <v>0</v>
      </c>
      <c r="AU57" s="102">
        <f>'06 - Elektronické komunikace'!P81</f>
        <v>0</v>
      </c>
      <c r="AV57" s="101">
        <f>'06 - Elektronické komunikace'!J30</f>
        <v>0</v>
      </c>
      <c r="AW57" s="101">
        <f>'06 - Elektronické komunikace'!J31</f>
        <v>0</v>
      </c>
      <c r="AX57" s="101">
        <f>'06 - Elektronické komunikace'!J32</f>
        <v>0</v>
      </c>
      <c r="AY57" s="101">
        <f>'06 - Elektronické komunikace'!J33</f>
        <v>0</v>
      </c>
      <c r="AZ57" s="101">
        <f>'06 - Elektronické komunikace'!F30</f>
        <v>0</v>
      </c>
      <c r="BA57" s="101">
        <f>'06 - Elektronické komunikace'!F31</f>
        <v>0</v>
      </c>
      <c r="BB57" s="101">
        <f>'06 - Elektronické komunikace'!F32</f>
        <v>0</v>
      </c>
      <c r="BC57" s="101">
        <f>'06 - Elektronické komunikace'!F33</f>
        <v>0</v>
      </c>
      <c r="BD57" s="103">
        <f>'06 - Elektronické komunikace'!F34</f>
        <v>0</v>
      </c>
      <c r="BT57" s="104" t="s">
        <v>79</v>
      </c>
      <c r="BV57" s="104" t="s">
        <v>73</v>
      </c>
      <c r="BW57" s="104" t="s">
        <v>96</v>
      </c>
      <c r="BX57" s="104" t="s">
        <v>7</v>
      </c>
      <c r="CL57" s="104" t="s">
        <v>21</v>
      </c>
      <c r="CM57" s="104" t="s">
        <v>81</v>
      </c>
    </row>
    <row r="58" spans="1:91" s="5" customFormat="1" ht="14.45" customHeight="1">
      <c r="A58" s="94" t="s">
        <v>75</v>
      </c>
      <c r="B58" s="95"/>
      <c r="C58" s="96"/>
      <c r="D58" s="351" t="s">
        <v>97</v>
      </c>
      <c r="E58" s="351"/>
      <c r="F58" s="351"/>
      <c r="G58" s="351"/>
      <c r="H58" s="351"/>
      <c r="I58" s="97"/>
      <c r="J58" s="351" t="s">
        <v>98</v>
      </c>
      <c r="K58" s="351"/>
      <c r="L58" s="351"/>
      <c r="M58" s="351"/>
      <c r="N58" s="351"/>
      <c r="O58" s="351"/>
      <c r="P58" s="351"/>
      <c r="Q58" s="351"/>
      <c r="R58" s="351"/>
      <c r="S58" s="351"/>
      <c r="T58" s="351"/>
      <c r="U58" s="351"/>
      <c r="V58" s="351"/>
      <c r="W58" s="351"/>
      <c r="X58" s="351"/>
      <c r="Y58" s="351"/>
      <c r="Z58" s="351"/>
      <c r="AA58" s="351"/>
      <c r="AB58" s="351"/>
      <c r="AC58" s="351"/>
      <c r="AD58" s="351"/>
      <c r="AE58" s="351"/>
      <c r="AF58" s="351"/>
      <c r="AG58" s="349">
        <f>'07 - VRN'!J27</f>
        <v>0</v>
      </c>
      <c r="AH58" s="350"/>
      <c r="AI58" s="350"/>
      <c r="AJ58" s="350"/>
      <c r="AK58" s="350"/>
      <c r="AL58" s="350"/>
      <c r="AM58" s="350"/>
      <c r="AN58" s="349">
        <f t="shared" si="0"/>
        <v>0</v>
      </c>
      <c r="AO58" s="350"/>
      <c r="AP58" s="350"/>
      <c r="AQ58" s="98" t="s">
        <v>78</v>
      </c>
      <c r="AR58" s="99"/>
      <c r="AS58" s="105">
        <v>0</v>
      </c>
      <c r="AT58" s="106">
        <f t="shared" si="1"/>
        <v>0</v>
      </c>
      <c r="AU58" s="107">
        <f>'07 - VRN'!P82</f>
        <v>0</v>
      </c>
      <c r="AV58" s="106">
        <f>'07 - VRN'!J30</f>
        <v>0</v>
      </c>
      <c r="AW58" s="106">
        <f>'07 - VRN'!J31</f>
        <v>0</v>
      </c>
      <c r="AX58" s="106">
        <f>'07 - VRN'!J32</f>
        <v>0</v>
      </c>
      <c r="AY58" s="106">
        <f>'07 - VRN'!J33</f>
        <v>0</v>
      </c>
      <c r="AZ58" s="106">
        <f>'07 - VRN'!F30</f>
        <v>0</v>
      </c>
      <c r="BA58" s="106">
        <f>'07 - VRN'!F31</f>
        <v>0</v>
      </c>
      <c r="BB58" s="106">
        <f>'07 - VRN'!F32</f>
        <v>0</v>
      </c>
      <c r="BC58" s="106">
        <f>'07 - VRN'!F33</f>
        <v>0</v>
      </c>
      <c r="BD58" s="108">
        <f>'07 - VRN'!F34</f>
        <v>0</v>
      </c>
      <c r="BT58" s="104" t="s">
        <v>79</v>
      </c>
      <c r="BV58" s="104" t="s">
        <v>73</v>
      </c>
      <c r="BW58" s="104" t="s">
        <v>99</v>
      </c>
      <c r="BX58" s="104" t="s">
        <v>7</v>
      </c>
      <c r="CL58" s="104" t="s">
        <v>21</v>
      </c>
      <c r="CM58" s="104" t="s">
        <v>81</v>
      </c>
    </row>
    <row r="59" spans="1:91" s="1" customFormat="1" ht="30" customHeight="1">
      <c r="B59" s="39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59"/>
    </row>
    <row r="60" spans="1:91" s="1" customFormat="1" ht="6.95" customHeight="1"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9"/>
    </row>
  </sheetData>
  <sheetProtection algorithmName="SHA-512" hashValue="hK0HIhy7GGDGZV/G3Az2LtdWqU8PyV0Jd954PwKCOJ07bCq1EB19hS5ZVzToQmODZrW3zxE3t7OBNs59NgOb7A==" saltValue="6O5tDZNC6lukx7PNkAP1LffwBDfmEP0Iq8mxQwSyZpebIiKePxg3V5/cPjR+uoX2hhoVN2HIy+dqtSImZYyWtw==" spinCount="100000" sheet="1" objects="1" scenarios="1" formatColumns="0" formatRows="0"/>
  <mergeCells count="65">
    <mergeCell ref="AR2:BE2"/>
    <mergeCell ref="AN58:AP58"/>
    <mergeCell ref="AG58:AM58"/>
    <mergeCell ref="D58:H58"/>
    <mergeCell ref="J58:AF58"/>
    <mergeCell ref="AG51:AM51"/>
    <mergeCell ref="AN51:AP51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1 - stavební část'!C2" display="/"/>
    <hyperlink ref="A53" location="'02 - UT'!C2" display="/"/>
    <hyperlink ref="A54" location="'03 - Plynovod'!C2" display="/"/>
    <hyperlink ref="A55" location="'04 - ZTI'!C2" display="/"/>
    <hyperlink ref="A56" location="'05 - Elektroinstalace'!C2" display="/"/>
    <hyperlink ref="A57" location="'06 - Elektronické komunikace'!C2" display="/"/>
    <hyperlink ref="A58" location="'07 - VRN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1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9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100</v>
      </c>
      <c r="G1" s="363" t="s">
        <v>101</v>
      </c>
      <c r="H1" s="363"/>
      <c r="I1" s="113"/>
      <c r="J1" s="112" t="s">
        <v>102</v>
      </c>
      <c r="K1" s="111" t="s">
        <v>103</v>
      </c>
      <c r="L1" s="112" t="s">
        <v>104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22" t="s">
        <v>80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105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4.45" customHeight="1">
      <c r="B7" s="26"/>
      <c r="C7" s="27"/>
      <c r="D7" s="27"/>
      <c r="E7" s="355" t="str">
        <f>'Rekapitulace stavby'!K6</f>
        <v>Oprava objektu časomíry č.p. 1711</v>
      </c>
      <c r="F7" s="356"/>
      <c r="G7" s="356"/>
      <c r="H7" s="356"/>
      <c r="I7" s="115"/>
      <c r="J7" s="27"/>
      <c r="K7" s="29"/>
    </row>
    <row r="8" spans="1:70" s="1" customFormat="1">
      <c r="B8" s="39"/>
      <c r="C8" s="40"/>
      <c r="D8" s="35" t="s">
        <v>106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57" t="s">
        <v>107</v>
      </c>
      <c r="F9" s="358"/>
      <c r="G9" s="358"/>
      <c r="H9" s="358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10. 3. 2018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21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17" t="s">
        <v>30</v>
      </c>
      <c r="J15" s="33" t="s">
        <v>21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">
        <v>21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17" t="s">
        <v>30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4.45" customHeight="1">
      <c r="B24" s="119"/>
      <c r="C24" s="120"/>
      <c r="D24" s="120"/>
      <c r="E24" s="324" t="s">
        <v>21</v>
      </c>
      <c r="F24" s="324"/>
      <c r="G24" s="324"/>
      <c r="H24" s="324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37</v>
      </c>
      <c r="E27" s="40"/>
      <c r="F27" s="40"/>
      <c r="G27" s="40"/>
      <c r="H27" s="40"/>
      <c r="I27" s="116"/>
      <c r="J27" s="126">
        <f>ROUND(J97,2)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39</v>
      </c>
      <c r="G29" s="40"/>
      <c r="H29" s="40"/>
      <c r="I29" s="127" t="s">
        <v>38</v>
      </c>
      <c r="J29" s="44" t="s">
        <v>40</v>
      </c>
      <c r="K29" s="43"/>
    </row>
    <row r="30" spans="2:11" s="1" customFormat="1" ht="14.45" customHeight="1">
      <c r="B30" s="39"/>
      <c r="C30" s="40"/>
      <c r="D30" s="47" t="s">
        <v>41</v>
      </c>
      <c r="E30" s="47" t="s">
        <v>42</v>
      </c>
      <c r="F30" s="128">
        <f>ROUND(SUM(BE97:BE418), 2)</f>
        <v>0</v>
      </c>
      <c r="G30" s="40"/>
      <c r="H30" s="40"/>
      <c r="I30" s="129">
        <v>0.21</v>
      </c>
      <c r="J30" s="128">
        <f>ROUND(ROUND((SUM(BE97:BE418)),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43</v>
      </c>
      <c r="F31" s="128">
        <f>ROUND(SUM(BF97:BF418), 2)</f>
        <v>0</v>
      </c>
      <c r="G31" s="40"/>
      <c r="H31" s="40"/>
      <c r="I31" s="129">
        <v>0.15</v>
      </c>
      <c r="J31" s="128">
        <f>ROUND(ROUND((SUM(BF97:BF418)),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44</v>
      </c>
      <c r="F32" s="128">
        <f>ROUND(SUM(BG97:BG418),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45</v>
      </c>
      <c r="F33" s="128">
        <f>ROUND(SUM(BH97:BH418),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28">
        <f>ROUND(SUM(BI97:BI418),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47</v>
      </c>
      <c r="E36" s="77"/>
      <c r="F36" s="77"/>
      <c r="G36" s="132" t="s">
        <v>48</v>
      </c>
      <c r="H36" s="133" t="s">
        <v>49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108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4.45" customHeight="1">
      <c r="B45" s="39"/>
      <c r="C45" s="40"/>
      <c r="D45" s="40"/>
      <c r="E45" s="355" t="str">
        <f>E7</f>
        <v>Oprava objektu časomíry č.p. 1711</v>
      </c>
      <c r="F45" s="356"/>
      <c r="G45" s="356"/>
      <c r="H45" s="356"/>
      <c r="I45" s="116"/>
      <c r="J45" s="40"/>
      <c r="K45" s="43"/>
    </row>
    <row r="46" spans="2:11" s="1" customFormat="1" ht="14.45" customHeight="1">
      <c r="B46" s="39"/>
      <c r="C46" s="35" t="s">
        <v>106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6.149999999999999" customHeight="1">
      <c r="B47" s="39"/>
      <c r="C47" s="40"/>
      <c r="D47" s="40"/>
      <c r="E47" s="357" t="str">
        <f>E9</f>
        <v>01 - stavební část</v>
      </c>
      <c r="F47" s="358"/>
      <c r="G47" s="358"/>
      <c r="H47" s="358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Česká Lípa</v>
      </c>
      <c r="G49" s="40"/>
      <c r="H49" s="40"/>
      <c r="I49" s="117" t="s">
        <v>25</v>
      </c>
      <c r="J49" s="118" t="str">
        <f>IF(J12="","",J12)</f>
        <v>10. 3. 2018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Město Č. Lípa</v>
      </c>
      <c r="G51" s="40"/>
      <c r="H51" s="40"/>
      <c r="I51" s="117" t="s">
        <v>33</v>
      </c>
      <c r="J51" s="324" t="str">
        <f>E21</f>
        <v>Ing. Vaněk</v>
      </c>
      <c r="K51" s="43"/>
    </row>
    <row r="52" spans="2:47" s="1" customFormat="1" ht="14.45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59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109</v>
      </c>
      <c r="D54" s="130"/>
      <c r="E54" s="130"/>
      <c r="F54" s="130"/>
      <c r="G54" s="130"/>
      <c r="H54" s="130"/>
      <c r="I54" s="143"/>
      <c r="J54" s="144" t="s">
        <v>110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111</v>
      </c>
      <c r="D56" s="40"/>
      <c r="E56" s="40"/>
      <c r="F56" s="40"/>
      <c r="G56" s="40"/>
      <c r="H56" s="40"/>
      <c r="I56" s="116"/>
      <c r="J56" s="126">
        <f>J97</f>
        <v>0</v>
      </c>
      <c r="K56" s="43"/>
      <c r="AU56" s="22" t="s">
        <v>112</v>
      </c>
    </row>
    <row r="57" spans="2:47" s="7" customFormat="1" ht="24.95" customHeight="1">
      <c r="B57" s="147"/>
      <c r="C57" s="148"/>
      <c r="D57" s="149" t="s">
        <v>113</v>
      </c>
      <c r="E57" s="150"/>
      <c r="F57" s="150"/>
      <c r="G57" s="150"/>
      <c r="H57" s="150"/>
      <c r="I57" s="151"/>
      <c r="J57" s="152">
        <f>J98</f>
        <v>0</v>
      </c>
      <c r="K57" s="153"/>
    </row>
    <row r="58" spans="2:47" s="8" customFormat="1" ht="19.899999999999999" customHeight="1">
      <c r="B58" s="154"/>
      <c r="C58" s="155"/>
      <c r="D58" s="156" t="s">
        <v>114</v>
      </c>
      <c r="E58" s="157"/>
      <c r="F58" s="157"/>
      <c r="G58" s="157"/>
      <c r="H58" s="157"/>
      <c r="I58" s="158"/>
      <c r="J58" s="159">
        <f>J99</f>
        <v>0</v>
      </c>
      <c r="K58" s="160"/>
    </row>
    <row r="59" spans="2:47" s="8" customFormat="1" ht="19.899999999999999" customHeight="1">
      <c r="B59" s="154"/>
      <c r="C59" s="155"/>
      <c r="D59" s="156" t="s">
        <v>115</v>
      </c>
      <c r="E59" s="157"/>
      <c r="F59" s="157"/>
      <c r="G59" s="157"/>
      <c r="H59" s="157"/>
      <c r="I59" s="158"/>
      <c r="J59" s="159">
        <f>J111</f>
        <v>0</v>
      </c>
      <c r="K59" s="160"/>
    </row>
    <row r="60" spans="2:47" s="8" customFormat="1" ht="19.899999999999999" customHeight="1">
      <c r="B60" s="154"/>
      <c r="C60" s="155"/>
      <c r="D60" s="156" t="s">
        <v>116</v>
      </c>
      <c r="E60" s="157"/>
      <c r="F60" s="157"/>
      <c r="G60" s="157"/>
      <c r="H60" s="157"/>
      <c r="I60" s="158"/>
      <c r="J60" s="159">
        <f>J114</f>
        <v>0</v>
      </c>
      <c r="K60" s="160"/>
    </row>
    <row r="61" spans="2:47" s="8" customFormat="1" ht="19.899999999999999" customHeight="1">
      <c r="B61" s="154"/>
      <c r="C61" s="155"/>
      <c r="D61" s="156" t="s">
        <v>117</v>
      </c>
      <c r="E61" s="157"/>
      <c r="F61" s="157"/>
      <c r="G61" s="157"/>
      <c r="H61" s="157"/>
      <c r="I61" s="158"/>
      <c r="J61" s="159">
        <f>J125</f>
        <v>0</v>
      </c>
      <c r="K61" s="160"/>
    </row>
    <row r="62" spans="2:47" s="8" customFormat="1" ht="19.899999999999999" customHeight="1">
      <c r="B62" s="154"/>
      <c r="C62" s="155"/>
      <c r="D62" s="156" t="s">
        <v>118</v>
      </c>
      <c r="E62" s="157"/>
      <c r="F62" s="157"/>
      <c r="G62" s="157"/>
      <c r="H62" s="157"/>
      <c r="I62" s="158"/>
      <c r="J62" s="159">
        <f>J192</f>
        <v>0</v>
      </c>
      <c r="K62" s="160"/>
    </row>
    <row r="63" spans="2:47" s="8" customFormat="1" ht="19.899999999999999" customHeight="1">
      <c r="B63" s="154"/>
      <c r="C63" s="155"/>
      <c r="D63" s="156" t="s">
        <v>119</v>
      </c>
      <c r="E63" s="157"/>
      <c r="F63" s="157"/>
      <c r="G63" s="157"/>
      <c r="H63" s="157"/>
      <c r="I63" s="158"/>
      <c r="J63" s="159">
        <f>J239</f>
        <v>0</v>
      </c>
      <c r="K63" s="160"/>
    </row>
    <row r="64" spans="2:47" s="7" customFormat="1" ht="24.95" customHeight="1">
      <c r="B64" s="147"/>
      <c r="C64" s="148"/>
      <c r="D64" s="149" t="s">
        <v>120</v>
      </c>
      <c r="E64" s="150"/>
      <c r="F64" s="150"/>
      <c r="G64" s="150"/>
      <c r="H64" s="150"/>
      <c r="I64" s="151"/>
      <c r="J64" s="152">
        <f>J245</f>
        <v>0</v>
      </c>
      <c r="K64" s="153"/>
    </row>
    <row r="65" spans="2:11" s="8" customFormat="1" ht="19.899999999999999" customHeight="1">
      <c r="B65" s="154"/>
      <c r="C65" s="155"/>
      <c r="D65" s="156" t="s">
        <v>121</v>
      </c>
      <c r="E65" s="157"/>
      <c r="F65" s="157"/>
      <c r="G65" s="157"/>
      <c r="H65" s="157"/>
      <c r="I65" s="158"/>
      <c r="J65" s="159">
        <f>J246</f>
        <v>0</v>
      </c>
      <c r="K65" s="160"/>
    </row>
    <row r="66" spans="2:11" s="8" customFormat="1" ht="19.899999999999999" customHeight="1">
      <c r="B66" s="154"/>
      <c r="C66" s="155"/>
      <c r="D66" s="156" t="s">
        <v>122</v>
      </c>
      <c r="E66" s="157"/>
      <c r="F66" s="157"/>
      <c r="G66" s="157"/>
      <c r="H66" s="157"/>
      <c r="I66" s="158"/>
      <c r="J66" s="159">
        <f>J253</f>
        <v>0</v>
      </c>
      <c r="K66" s="160"/>
    </row>
    <row r="67" spans="2:11" s="8" customFormat="1" ht="19.899999999999999" customHeight="1">
      <c r="B67" s="154"/>
      <c r="C67" s="155"/>
      <c r="D67" s="156" t="s">
        <v>123</v>
      </c>
      <c r="E67" s="157"/>
      <c r="F67" s="157"/>
      <c r="G67" s="157"/>
      <c r="H67" s="157"/>
      <c r="I67" s="158"/>
      <c r="J67" s="159">
        <f>J263</f>
        <v>0</v>
      </c>
      <c r="K67" s="160"/>
    </row>
    <row r="68" spans="2:11" s="8" customFormat="1" ht="19.899999999999999" customHeight="1">
      <c r="B68" s="154"/>
      <c r="C68" s="155"/>
      <c r="D68" s="156" t="s">
        <v>124</v>
      </c>
      <c r="E68" s="157"/>
      <c r="F68" s="157"/>
      <c r="G68" s="157"/>
      <c r="H68" s="157"/>
      <c r="I68" s="158"/>
      <c r="J68" s="159">
        <f>J277</f>
        <v>0</v>
      </c>
      <c r="K68" s="160"/>
    </row>
    <row r="69" spans="2:11" s="8" customFormat="1" ht="19.899999999999999" customHeight="1">
      <c r="B69" s="154"/>
      <c r="C69" s="155"/>
      <c r="D69" s="156" t="s">
        <v>125</v>
      </c>
      <c r="E69" s="157"/>
      <c r="F69" s="157"/>
      <c r="G69" s="157"/>
      <c r="H69" s="157"/>
      <c r="I69" s="158"/>
      <c r="J69" s="159">
        <f>J286</f>
        <v>0</v>
      </c>
      <c r="K69" s="160"/>
    </row>
    <row r="70" spans="2:11" s="8" customFormat="1" ht="19.899999999999999" customHeight="1">
      <c r="B70" s="154"/>
      <c r="C70" s="155"/>
      <c r="D70" s="156" t="s">
        <v>126</v>
      </c>
      <c r="E70" s="157"/>
      <c r="F70" s="157"/>
      <c r="G70" s="157"/>
      <c r="H70" s="157"/>
      <c r="I70" s="158"/>
      <c r="J70" s="159">
        <f>J290</f>
        <v>0</v>
      </c>
      <c r="K70" s="160"/>
    </row>
    <row r="71" spans="2:11" s="8" customFormat="1" ht="19.899999999999999" customHeight="1">
      <c r="B71" s="154"/>
      <c r="C71" s="155"/>
      <c r="D71" s="156" t="s">
        <v>127</v>
      </c>
      <c r="E71" s="157"/>
      <c r="F71" s="157"/>
      <c r="G71" s="157"/>
      <c r="H71" s="157"/>
      <c r="I71" s="158"/>
      <c r="J71" s="159">
        <f>J311</f>
        <v>0</v>
      </c>
      <c r="K71" s="160"/>
    </row>
    <row r="72" spans="2:11" s="8" customFormat="1" ht="19.899999999999999" customHeight="1">
      <c r="B72" s="154"/>
      <c r="C72" s="155"/>
      <c r="D72" s="156" t="s">
        <v>128</v>
      </c>
      <c r="E72" s="157"/>
      <c r="F72" s="157"/>
      <c r="G72" s="157"/>
      <c r="H72" s="157"/>
      <c r="I72" s="158"/>
      <c r="J72" s="159">
        <f>J366</f>
        <v>0</v>
      </c>
      <c r="K72" s="160"/>
    </row>
    <row r="73" spans="2:11" s="8" customFormat="1" ht="19.899999999999999" customHeight="1">
      <c r="B73" s="154"/>
      <c r="C73" s="155"/>
      <c r="D73" s="156" t="s">
        <v>129</v>
      </c>
      <c r="E73" s="157"/>
      <c r="F73" s="157"/>
      <c r="G73" s="157"/>
      <c r="H73" s="157"/>
      <c r="I73" s="158"/>
      <c r="J73" s="159">
        <f>J370</f>
        <v>0</v>
      </c>
      <c r="K73" s="160"/>
    </row>
    <row r="74" spans="2:11" s="8" customFormat="1" ht="19.899999999999999" customHeight="1">
      <c r="B74" s="154"/>
      <c r="C74" s="155"/>
      <c r="D74" s="156" t="s">
        <v>130</v>
      </c>
      <c r="E74" s="157"/>
      <c r="F74" s="157"/>
      <c r="G74" s="157"/>
      <c r="H74" s="157"/>
      <c r="I74" s="158"/>
      <c r="J74" s="159">
        <f>J382</f>
        <v>0</v>
      </c>
      <c r="K74" s="160"/>
    </row>
    <row r="75" spans="2:11" s="8" customFormat="1" ht="19.899999999999999" customHeight="1">
      <c r="B75" s="154"/>
      <c r="C75" s="155"/>
      <c r="D75" s="156" t="s">
        <v>131</v>
      </c>
      <c r="E75" s="157"/>
      <c r="F75" s="157"/>
      <c r="G75" s="157"/>
      <c r="H75" s="157"/>
      <c r="I75" s="158"/>
      <c r="J75" s="159">
        <f>J386</f>
        <v>0</v>
      </c>
      <c r="K75" s="160"/>
    </row>
    <row r="76" spans="2:11" s="8" customFormat="1" ht="19.899999999999999" customHeight="1">
      <c r="B76" s="154"/>
      <c r="C76" s="155"/>
      <c r="D76" s="156" t="s">
        <v>132</v>
      </c>
      <c r="E76" s="157"/>
      <c r="F76" s="157"/>
      <c r="G76" s="157"/>
      <c r="H76" s="157"/>
      <c r="I76" s="158"/>
      <c r="J76" s="159">
        <f>J404</f>
        <v>0</v>
      </c>
      <c r="K76" s="160"/>
    </row>
    <row r="77" spans="2:11" s="8" customFormat="1" ht="19.899999999999999" customHeight="1">
      <c r="B77" s="154"/>
      <c r="C77" s="155"/>
      <c r="D77" s="156" t="s">
        <v>133</v>
      </c>
      <c r="E77" s="157"/>
      <c r="F77" s="157"/>
      <c r="G77" s="157"/>
      <c r="H77" s="157"/>
      <c r="I77" s="158"/>
      <c r="J77" s="159">
        <f>J412</f>
        <v>0</v>
      </c>
      <c r="K77" s="160"/>
    </row>
    <row r="78" spans="2:11" s="1" customFormat="1" ht="21.75" customHeight="1">
      <c r="B78" s="39"/>
      <c r="C78" s="40"/>
      <c r="D78" s="40"/>
      <c r="E78" s="40"/>
      <c r="F78" s="40"/>
      <c r="G78" s="40"/>
      <c r="H78" s="40"/>
      <c r="I78" s="116"/>
      <c r="J78" s="40"/>
      <c r="K78" s="43"/>
    </row>
    <row r="79" spans="2:11" s="1" customFormat="1" ht="6.95" customHeight="1">
      <c r="B79" s="54"/>
      <c r="C79" s="55"/>
      <c r="D79" s="55"/>
      <c r="E79" s="55"/>
      <c r="F79" s="55"/>
      <c r="G79" s="55"/>
      <c r="H79" s="55"/>
      <c r="I79" s="137"/>
      <c r="J79" s="55"/>
      <c r="K79" s="56"/>
    </row>
    <row r="83" spans="2:20" s="1" customFormat="1" ht="6.95" customHeight="1">
      <c r="B83" s="57"/>
      <c r="C83" s="58"/>
      <c r="D83" s="58"/>
      <c r="E83" s="58"/>
      <c r="F83" s="58"/>
      <c r="G83" s="58"/>
      <c r="H83" s="58"/>
      <c r="I83" s="140"/>
      <c r="J83" s="58"/>
      <c r="K83" s="58"/>
      <c r="L83" s="59"/>
    </row>
    <row r="84" spans="2:20" s="1" customFormat="1" ht="36.950000000000003" customHeight="1">
      <c r="B84" s="39"/>
      <c r="C84" s="60" t="s">
        <v>134</v>
      </c>
      <c r="D84" s="61"/>
      <c r="E84" s="61"/>
      <c r="F84" s="61"/>
      <c r="G84" s="61"/>
      <c r="H84" s="61"/>
      <c r="I84" s="161"/>
      <c r="J84" s="61"/>
      <c r="K84" s="61"/>
      <c r="L84" s="59"/>
    </row>
    <row r="85" spans="2:20" s="1" customFormat="1" ht="6.95" customHeight="1">
      <c r="B85" s="39"/>
      <c r="C85" s="61"/>
      <c r="D85" s="61"/>
      <c r="E85" s="61"/>
      <c r="F85" s="61"/>
      <c r="G85" s="61"/>
      <c r="H85" s="61"/>
      <c r="I85" s="161"/>
      <c r="J85" s="61"/>
      <c r="K85" s="61"/>
      <c r="L85" s="59"/>
    </row>
    <row r="86" spans="2:20" s="1" customFormat="1" ht="14.45" customHeight="1">
      <c r="B86" s="39"/>
      <c r="C86" s="63" t="s">
        <v>18</v>
      </c>
      <c r="D86" s="61"/>
      <c r="E86" s="61"/>
      <c r="F86" s="61"/>
      <c r="G86" s="61"/>
      <c r="H86" s="61"/>
      <c r="I86" s="161"/>
      <c r="J86" s="61"/>
      <c r="K86" s="61"/>
      <c r="L86" s="59"/>
    </row>
    <row r="87" spans="2:20" s="1" customFormat="1" ht="14.45" customHeight="1">
      <c r="B87" s="39"/>
      <c r="C87" s="61"/>
      <c r="D87" s="61"/>
      <c r="E87" s="360" t="str">
        <f>E7</f>
        <v>Oprava objektu časomíry č.p. 1711</v>
      </c>
      <c r="F87" s="361"/>
      <c r="G87" s="361"/>
      <c r="H87" s="361"/>
      <c r="I87" s="161"/>
      <c r="J87" s="61"/>
      <c r="K87" s="61"/>
      <c r="L87" s="59"/>
    </row>
    <row r="88" spans="2:20" s="1" customFormat="1" ht="14.45" customHeight="1">
      <c r="B88" s="39"/>
      <c r="C88" s="63" t="s">
        <v>106</v>
      </c>
      <c r="D88" s="61"/>
      <c r="E88" s="61"/>
      <c r="F88" s="61"/>
      <c r="G88" s="61"/>
      <c r="H88" s="61"/>
      <c r="I88" s="161"/>
      <c r="J88" s="61"/>
      <c r="K88" s="61"/>
      <c r="L88" s="59"/>
    </row>
    <row r="89" spans="2:20" s="1" customFormat="1" ht="16.149999999999999" customHeight="1">
      <c r="B89" s="39"/>
      <c r="C89" s="61"/>
      <c r="D89" s="61"/>
      <c r="E89" s="335" t="str">
        <f>E9</f>
        <v>01 - stavební část</v>
      </c>
      <c r="F89" s="362"/>
      <c r="G89" s="362"/>
      <c r="H89" s="362"/>
      <c r="I89" s="161"/>
      <c r="J89" s="61"/>
      <c r="K89" s="61"/>
      <c r="L89" s="59"/>
    </row>
    <row r="90" spans="2:20" s="1" customFormat="1" ht="6.95" customHeight="1">
      <c r="B90" s="39"/>
      <c r="C90" s="61"/>
      <c r="D90" s="61"/>
      <c r="E90" s="61"/>
      <c r="F90" s="61"/>
      <c r="G90" s="61"/>
      <c r="H90" s="61"/>
      <c r="I90" s="161"/>
      <c r="J90" s="61"/>
      <c r="K90" s="61"/>
      <c r="L90" s="59"/>
    </row>
    <row r="91" spans="2:20" s="1" customFormat="1" ht="18" customHeight="1">
      <c r="B91" s="39"/>
      <c r="C91" s="63" t="s">
        <v>23</v>
      </c>
      <c r="D91" s="61"/>
      <c r="E91" s="61"/>
      <c r="F91" s="162" t="str">
        <f>F12</f>
        <v>Česká Lípa</v>
      </c>
      <c r="G91" s="61"/>
      <c r="H91" s="61"/>
      <c r="I91" s="163" t="s">
        <v>25</v>
      </c>
      <c r="J91" s="71" t="str">
        <f>IF(J12="","",J12)</f>
        <v>10. 3. 2018</v>
      </c>
      <c r="K91" s="61"/>
      <c r="L91" s="59"/>
    </row>
    <row r="92" spans="2:20" s="1" customFormat="1" ht="6.95" customHeight="1">
      <c r="B92" s="39"/>
      <c r="C92" s="61"/>
      <c r="D92" s="61"/>
      <c r="E92" s="61"/>
      <c r="F92" s="61"/>
      <c r="G92" s="61"/>
      <c r="H92" s="61"/>
      <c r="I92" s="161"/>
      <c r="J92" s="61"/>
      <c r="K92" s="61"/>
      <c r="L92" s="59"/>
    </row>
    <row r="93" spans="2:20" s="1" customFormat="1">
      <c r="B93" s="39"/>
      <c r="C93" s="63" t="s">
        <v>27</v>
      </c>
      <c r="D93" s="61"/>
      <c r="E93" s="61"/>
      <c r="F93" s="162" t="str">
        <f>E15</f>
        <v>Město Č. Lípa</v>
      </c>
      <c r="G93" s="61"/>
      <c r="H93" s="61"/>
      <c r="I93" s="163" t="s">
        <v>33</v>
      </c>
      <c r="J93" s="162" t="str">
        <f>E21</f>
        <v>Ing. Vaněk</v>
      </c>
      <c r="K93" s="61"/>
      <c r="L93" s="59"/>
    </row>
    <row r="94" spans="2:20" s="1" customFormat="1" ht="14.45" customHeight="1">
      <c r="B94" s="39"/>
      <c r="C94" s="63" t="s">
        <v>31</v>
      </c>
      <c r="D94" s="61"/>
      <c r="E94" s="61"/>
      <c r="F94" s="162" t="str">
        <f>IF(E18="","",E18)</f>
        <v/>
      </c>
      <c r="G94" s="61"/>
      <c r="H94" s="61"/>
      <c r="I94" s="161"/>
      <c r="J94" s="61"/>
      <c r="K94" s="61"/>
      <c r="L94" s="59"/>
    </row>
    <row r="95" spans="2:20" s="1" customFormat="1" ht="10.35" customHeight="1">
      <c r="B95" s="39"/>
      <c r="C95" s="61"/>
      <c r="D95" s="61"/>
      <c r="E95" s="61"/>
      <c r="F95" s="61"/>
      <c r="G95" s="61"/>
      <c r="H95" s="61"/>
      <c r="I95" s="161"/>
      <c r="J95" s="61"/>
      <c r="K95" s="61"/>
      <c r="L95" s="59"/>
    </row>
    <row r="96" spans="2:20" s="9" customFormat="1" ht="29.25" customHeight="1">
      <c r="B96" s="164"/>
      <c r="C96" s="165" t="s">
        <v>135</v>
      </c>
      <c r="D96" s="166" t="s">
        <v>56</v>
      </c>
      <c r="E96" s="166" t="s">
        <v>52</v>
      </c>
      <c r="F96" s="166" t="s">
        <v>136</v>
      </c>
      <c r="G96" s="166" t="s">
        <v>137</v>
      </c>
      <c r="H96" s="166" t="s">
        <v>138</v>
      </c>
      <c r="I96" s="167" t="s">
        <v>139</v>
      </c>
      <c r="J96" s="166" t="s">
        <v>110</v>
      </c>
      <c r="K96" s="168" t="s">
        <v>140</v>
      </c>
      <c r="L96" s="169"/>
      <c r="M96" s="79" t="s">
        <v>141</v>
      </c>
      <c r="N96" s="80" t="s">
        <v>41</v>
      </c>
      <c r="O96" s="80" t="s">
        <v>142</v>
      </c>
      <c r="P96" s="80" t="s">
        <v>143</v>
      </c>
      <c r="Q96" s="80" t="s">
        <v>144</v>
      </c>
      <c r="R96" s="80" t="s">
        <v>145</v>
      </c>
      <c r="S96" s="80" t="s">
        <v>146</v>
      </c>
      <c r="T96" s="81" t="s">
        <v>147</v>
      </c>
    </row>
    <row r="97" spans="2:65" s="1" customFormat="1" ht="29.25" customHeight="1">
      <c r="B97" s="39"/>
      <c r="C97" s="85" t="s">
        <v>111</v>
      </c>
      <c r="D97" s="61"/>
      <c r="E97" s="61"/>
      <c r="F97" s="61"/>
      <c r="G97" s="61"/>
      <c r="H97" s="61"/>
      <c r="I97" s="161"/>
      <c r="J97" s="170">
        <f>BK97</f>
        <v>0</v>
      </c>
      <c r="K97" s="61"/>
      <c r="L97" s="59"/>
      <c r="M97" s="82"/>
      <c r="N97" s="83"/>
      <c r="O97" s="83"/>
      <c r="P97" s="171">
        <f>P98+P245</f>
        <v>0</v>
      </c>
      <c r="Q97" s="83"/>
      <c r="R97" s="171">
        <f>R98+R245</f>
        <v>187.06943124</v>
      </c>
      <c r="S97" s="83"/>
      <c r="T97" s="172">
        <f>T98+T245</f>
        <v>151.33362126</v>
      </c>
      <c r="AT97" s="22" t="s">
        <v>70</v>
      </c>
      <c r="AU97" s="22" t="s">
        <v>112</v>
      </c>
      <c r="BK97" s="173">
        <f>BK98+BK245</f>
        <v>0</v>
      </c>
    </row>
    <row r="98" spans="2:65" s="10" customFormat="1" ht="37.35" customHeight="1">
      <c r="B98" s="174"/>
      <c r="C98" s="175"/>
      <c r="D98" s="176" t="s">
        <v>70</v>
      </c>
      <c r="E98" s="177" t="s">
        <v>148</v>
      </c>
      <c r="F98" s="177" t="s">
        <v>149</v>
      </c>
      <c r="G98" s="175"/>
      <c r="H98" s="175"/>
      <c r="I98" s="178"/>
      <c r="J98" s="179">
        <f>BK98</f>
        <v>0</v>
      </c>
      <c r="K98" s="175"/>
      <c r="L98" s="180"/>
      <c r="M98" s="181"/>
      <c r="N98" s="182"/>
      <c r="O98" s="182"/>
      <c r="P98" s="183">
        <f>P99+P111+P114+P125+P192+P239</f>
        <v>0</v>
      </c>
      <c r="Q98" s="182"/>
      <c r="R98" s="183">
        <f>R99+R111+R114+R125+R192+R239</f>
        <v>174.53751152000001</v>
      </c>
      <c r="S98" s="182"/>
      <c r="T98" s="184">
        <f>T99+T111+T114+T125+T192+T239</f>
        <v>146.369934</v>
      </c>
      <c r="AR98" s="185" t="s">
        <v>79</v>
      </c>
      <c r="AT98" s="186" t="s">
        <v>70</v>
      </c>
      <c r="AU98" s="186" t="s">
        <v>71</v>
      </c>
      <c r="AY98" s="185" t="s">
        <v>150</v>
      </c>
      <c r="BK98" s="187">
        <f>BK99+BK111+BK114+BK125+BK192+BK239</f>
        <v>0</v>
      </c>
    </row>
    <row r="99" spans="2:65" s="10" customFormat="1" ht="19.899999999999999" customHeight="1">
      <c r="B99" s="174"/>
      <c r="C99" s="175"/>
      <c r="D99" s="176" t="s">
        <v>70</v>
      </c>
      <c r="E99" s="188" t="s">
        <v>79</v>
      </c>
      <c r="F99" s="188" t="s">
        <v>151</v>
      </c>
      <c r="G99" s="175"/>
      <c r="H99" s="175"/>
      <c r="I99" s="178"/>
      <c r="J99" s="189">
        <f>BK99</f>
        <v>0</v>
      </c>
      <c r="K99" s="175"/>
      <c r="L99" s="180"/>
      <c r="M99" s="181"/>
      <c r="N99" s="182"/>
      <c r="O99" s="182"/>
      <c r="P99" s="183">
        <f>SUM(P100:P110)</f>
        <v>0</v>
      </c>
      <c r="Q99" s="182"/>
      <c r="R99" s="183">
        <f>SUM(R100:R110)</f>
        <v>58.68</v>
      </c>
      <c r="S99" s="182"/>
      <c r="T99" s="184">
        <f>SUM(T100:T110)</f>
        <v>0</v>
      </c>
      <c r="AR99" s="185" t="s">
        <v>79</v>
      </c>
      <c r="AT99" s="186" t="s">
        <v>70</v>
      </c>
      <c r="AU99" s="186" t="s">
        <v>79</v>
      </c>
      <c r="AY99" s="185" t="s">
        <v>150</v>
      </c>
      <c r="BK99" s="187">
        <f>SUM(BK100:BK110)</f>
        <v>0</v>
      </c>
    </row>
    <row r="100" spans="2:65" s="1" customFormat="1" ht="22.9" customHeight="1">
      <c r="B100" s="39"/>
      <c r="C100" s="190" t="s">
        <v>79</v>
      </c>
      <c r="D100" s="190" t="s">
        <v>152</v>
      </c>
      <c r="E100" s="191" t="s">
        <v>153</v>
      </c>
      <c r="F100" s="192" t="s">
        <v>154</v>
      </c>
      <c r="G100" s="193" t="s">
        <v>155</v>
      </c>
      <c r="H100" s="194">
        <v>32.728000000000002</v>
      </c>
      <c r="I100" s="195"/>
      <c r="J100" s="196">
        <f>ROUND(I100*H100,2)</f>
        <v>0</v>
      </c>
      <c r="K100" s="192" t="s">
        <v>156</v>
      </c>
      <c r="L100" s="59"/>
      <c r="M100" s="197" t="s">
        <v>21</v>
      </c>
      <c r="N100" s="198" t="s">
        <v>42</v>
      </c>
      <c r="O100" s="40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AR100" s="22" t="s">
        <v>157</v>
      </c>
      <c r="AT100" s="22" t="s">
        <v>152</v>
      </c>
      <c r="AU100" s="22" t="s">
        <v>81</v>
      </c>
      <c r="AY100" s="22" t="s">
        <v>150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22" t="s">
        <v>79</v>
      </c>
      <c r="BK100" s="201">
        <f>ROUND(I100*H100,2)</f>
        <v>0</v>
      </c>
      <c r="BL100" s="22" t="s">
        <v>157</v>
      </c>
      <c r="BM100" s="22" t="s">
        <v>158</v>
      </c>
    </row>
    <row r="101" spans="2:65" s="11" customFormat="1" ht="13.5">
      <c r="B101" s="202"/>
      <c r="C101" s="203"/>
      <c r="D101" s="204" t="s">
        <v>159</v>
      </c>
      <c r="E101" s="205" t="s">
        <v>21</v>
      </c>
      <c r="F101" s="206" t="s">
        <v>160</v>
      </c>
      <c r="G101" s="203"/>
      <c r="H101" s="207">
        <v>32.6</v>
      </c>
      <c r="I101" s="208"/>
      <c r="J101" s="203"/>
      <c r="K101" s="203"/>
      <c r="L101" s="209"/>
      <c r="M101" s="210"/>
      <c r="N101" s="211"/>
      <c r="O101" s="211"/>
      <c r="P101" s="211"/>
      <c r="Q101" s="211"/>
      <c r="R101" s="211"/>
      <c r="S101" s="211"/>
      <c r="T101" s="212"/>
      <c r="AT101" s="213" t="s">
        <v>159</v>
      </c>
      <c r="AU101" s="213" t="s">
        <v>81</v>
      </c>
      <c r="AV101" s="11" t="s">
        <v>81</v>
      </c>
      <c r="AW101" s="11" t="s">
        <v>35</v>
      </c>
      <c r="AX101" s="11" t="s">
        <v>71</v>
      </c>
      <c r="AY101" s="213" t="s">
        <v>150</v>
      </c>
    </row>
    <row r="102" spans="2:65" s="11" customFormat="1" ht="13.5">
      <c r="B102" s="202"/>
      <c r="C102" s="203"/>
      <c r="D102" s="204" t="s">
        <v>159</v>
      </c>
      <c r="E102" s="205" t="s">
        <v>21</v>
      </c>
      <c r="F102" s="206" t="s">
        <v>161</v>
      </c>
      <c r="G102" s="203"/>
      <c r="H102" s="207">
        <v>0.128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159</v>
      </c>
      <c r="AU102" s="213" t="s">
        <v>81</v>
      </c>
      <c r="AV102" s="11" t="s">
        <v>81</v>
      </c>
      <c r="AW102" s="11" t="s">
        <v>35</v>
      </c>
      <c r="AX102" s="11" t="s">
        <v>71</v>
      </c>
      <c r="AY102" s="213" t="s">
        <v>150</v>
      </c>
    </row>
    <row r="103" spans="2:65" s="12" customFormat="1" ht="13.5">
      <c r="B103" s="214"/>
      <c r="C103" s="215"/>
      <c r="D103" s="204" t="s">
        <v>159</v>
      </c>
      <c r="E103" s="216" t="s">
        <v>21</v>
      </c>
      <c r="F103" s="217" t="s">
        <v>162</v>
      </c>
      <c r="G103" s="215"/>
      <c r="H103" s="218">
        <v>32.728000000000002</v>
      </c>
      <c r="I103" s="219"/>
      <c r="J103" s="215"/>
      <c r="K103" s="215"/>
      <c r="L103" s="220"/>
      <c r="M103" s="221"/>
      <c r="N103" s="222"/>
      <c r="O103" s="222"/>
      <c r="P103" s="222"/>
      <c r="Q103" s="222"/>
      <c r="R103" s="222"/>
      <c r="S103" s="222"/>
      <c r="T103" s="223"/>
      <c r="AT103" s="224" t="s">
        <v>159</v>
      </c>
      <c r="AU103" s="224" t="s">
        <v>81</v>
      </c>
      <c r="AV103" s="12" t="s">
        <v>157</v>
      </c>
      <c r="AW103" s="12" t="s">
        <v>35</v>
      </c>
      <c r="AX103" s="12" t="s">
        <v>79</v>
      </c>
      <c r="AY103" s="224" t="s">
        <v>150</v>
      </c>
    </row>
    <row r="104" spans="2:65" s="1" customFormat="1" ht="22.9" customHeight="1">
      <c r="B104" s="39"/>
      <c r="C104" s="190" t="s">
        <v>81</v>
      </c>
      <c r="D104" s="190" t="s">
        <v>152</v>
      </c>
      <c r="E104" s="191" t="s">
        <v>163</v>
      </c>
      <c r="F104" s="192" t="s">
        <v>164</v>
      </c>
      <c r="G104" s="193" t="s">
        <v>155</v>
      </c>
      <c r="H104" s="194">
        <v>32.6</v>
      </c>
      <c r="I104" s="195"/>
      <c r="J104" s="196">
        <f>ROUND(I104*H104,2)</f>
        <v>0</v>
      </c>
      <c r="K104" s="192" t="s">
        <v>156</v>
      </c>
      <c r="L104" s="59"/>
      <c r="M104" s="197" t="s">
        <v>21</v>
      </c>
      <c r="N104" s="198" t="s">
        <v>42</v>
      </c>
      <c r="O104" s="40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AR104" s="22" t="s">
        <v>157</v>
      </c>
      <c r="AT104" s="22" t="s">
        <v>152</v>
      </c>
      <c r="AU104" s="22" t="s">
        <v>81</v>
      </c>
      <c r="AY104" s="22" t="s">
        <v>150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2" t="s">
        <v>79</v>
      </c>
      <c r="BK104" s="201">
        <f>ROUND(I104*H104,2)</f>
        <v>0</v>
      </c>
      <c r="BL104" s="22" t="s">
        <v>157</v>
      </c>
      <c r="BM104" s="22" t="s">
        <v>165</v>
      </c>
    </row>
    <row r="105" spans="2:65" s="1" customFormat="1" ht="14.45" customHeight="1">
      <c r="B105" s="39"/>
      <c r="C105" s="190" t="s">
        <v>166</v>
      </c>
      <c r="D105" s="190" t="s">
        <v>152</v>
      </c>
      <c r="E105" s="191" t="s">
        <v>167</v>
      </c>
      <c r="F105" s="192" t="s">
        <v>168</v>
      </c>
      <c r="G105" s="193" t="s">
        <v>155</v>
      </c>
      <c r="H105" s="194">
        <v>32.6</v>
      </c>
      <c r="I105" s="195"/>
      <c r="J105" s="196">
        <f>ROUND(I105*H105,2)</f>
        <v>0</v>
      </c>
      <c r="K105" s="192" t="s">
        <v>156</v>
      </c>
      <c r="L105" s="59"/>
      <c r="M105" s="197" t="s">
        <v>21</v>
      </c>
      <c r="N105" s="198" t="s">
        <v>42</v>
      </c>
      <c r="O105" s="40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AR105" s="22" t="s">
        <v>157</v>
      </c>
      <c r="AT105" s="22" t="s">
        <v>152</v>
      </c>
      <c r="AU105" s="22" t="s">
        <v>81</v>
      </c>
      <c r="AY105" s="22" t="s">
        <v>150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2" t="s">
        <v>79</v>
      </c>
      <c r="BK105" s="201">
        <f>ROUND(I105*H105,2)</f>
        <v>0</v>
      </c>
      <c r="BL105" s="22" t="s">
        <v>157</v>
      </c>
      <c r="BM105" s="22" t="s">
        <v>169</v>
      </c>
    </row>
    <row r="106" spans="2:65" s="1" customFormat="1" ht="22.9" customHeight="1">
      <c r="B106" s="39"/>
      <c r="C106" s="190" t="s">
        <v>157</v>
      </c>
      <c r="D106" s="190" t="s">
        <v>152</v>
      </c>
      <c r="E106" s="191" t="s">
        <v>170</v>
      </c>
      <c r="F106" s="192" t="s">
        <v>171</v>
      </c>
      <c r="G106" s="193" t="s">
        <v>172</v>
      </c>
      <c r="H106" s="194">
        <v>58.68</v>
      </c>
      <c r="I106" s="195"/>
      <c r="J106" s="196">
        <f>ROUND(I106*H106,2)</f>
        <v>0</v>
      </c>
      <c r="K106" s="192" t="s">
        <v>156</v>
      </c>
      <c r="L106" s="59"/>
      <c r="M106" s="197" t="s">
        <v>21</v>
      </c>
      <c r="N106" s="198" t="s">
        <v>42</v>
      </c>
      <c r="O106" s="40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AR106" s="22" t="s">
        <v>157</v>
      </c>
      <c r="AT106" s="22" t="s">
        <v>152</v>
      </c>
      <c r="AU106" s="22" t="s">
        <v>81</v>
      </c>
      <c r="AY106" s="22" t="s">
        <v>150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2" t="s">
        <v>79</v>
      </c>
      <c r="BK106" s="201">
        <f>ROUND(I106*H106,2)</f>
        <v>0</v>
      </c>
      <c r="BL106" s="22" t="s">
        <v>157</v>
      </c>
      <c r="BM106" s="22" t="s">
        <v>173</v>
      </c>
    </row>
    <row r="107" spans="2:65" s="11" customFormat="1" ht="13.5">
      <c r="B107" s="202"/>
      <c r="C107" s="203"/>
      <c r="D107" s="204" t="s">
        <v>159</v>
      </c>
      <c r="E107" s="203"/>
      <c r="F107" s="206" t="s">
        <v>174</v>
      </c>
      <c r="G107" s="203"/>
      <c r="H107" s="207">
        <v>58.68</v>
      </c>
      <c r="I107" s="208"/>
      <c r="J107" s="203"/>
      <c r="K107" s="203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159</v>
      </c>
      <c r="AU107" s="213" t="s">
        <v>81</v>
      </c>
      <c r="AV107" s="11" t="s">
        <v>81</v>
      </c>
      <c r="AW107" s="11" t="s">
        <v>6</v>
      </c>
      <c r="AX107" s="11" t="s">
        <v>79</v>
      </c>
      <c r="AY107" s="213" t="s">
        <v>150</v>
      </c>
    </row>
    <row r="108" spans="2:65" s="1" customFormat="1" ht="22.9" customHeight="1">
      <c r="B108" s="39"/>
      <c r="C108" s="190" t="s">
        <v>175</v>
      </c>
      <c r="D108" s="190" t="s">
        <v>152</v>
      </c>
      <c r="E108" s="191" t="s">
        <v>176</v>
      </c>
      <c r="F108" s="192" t="s">
        <v>177</v>
      </c>
      <c r="G108" s="193" t="s">
        <v>155</v>
      </c>
      <c r="H108" s="194">
        <v>32.6</v>
      </c>
      <c r="I108" s="195"/>
      <c r="J108" s="196">
        <f>ROUND(I108*H108,2)</f>
        <v>0</v>
      </c>
      <c r="K108" s="192" t="s">
        <v>156</v>
      </c>
      <c r="L108" s="59"/>
      <c r="M108" s="197" t="s">
        <v>21</v>
      </c>
      <c r="N108" s="198" t="s">
        <v>42</v>
      </c>
      <c r="O108" s="40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AR108" s="22" t="s">
        <v>157</v>
      </c>
      <c r="AT108" s="22" t="s">
        <v>152</v>
      </c>
      <c r="AU108" s="22" t="s">
        <v>81</v>
      </c>
      <c r="AY108" s="22" t="s">
        <v>150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22" t="s">
        <v>79</v>
      </c>
      <c r="BK108" s="201">
        <f>ROUND(I108*H108,2)</f>
        <v>0</v>
      </c>
      <c r="BL108" s="22" t="s">
        <v>157</v>
      </c>
      <c r="BM108" s="22" t="s">
        <v>178</v>
      </c>
    </row>
    <row r="109" spans="2:65" s="1" customFormat="1" ht="14.45" customHeight="1">
      <c r="B109" s="39"/>
      <c r="C109" s="225" t="s">
        <v>179</v>
      </c>
      <c r="D109" s="225" t="s">
        <v>180</v>
      </c>
      <c r="E109" s="226" t="s">
        <v>181</v>
      </c>
      <c r="F109" s="227" t="s">
        <v>182</v>
      </c>
      <c r="G109" s="228" t="s">
        <v>172</v>
      </c>
      <c r="H109" s="229">
        <v>58.68</v>
      </c>
      <c r="I109" s="230"/>
      <c r="J109" s="231">
        <f>ROUND(I109*H109,2)</f>
        <v>0</v>
      </c>
      <c r="K109" s="227" t="s">
        <v>156</v>
      </c>
      <c r="L109" s="232"/>
      <c r="M109" s="233" t="s">
        <v>21</v>
      </c>
      <c r="N109" s="234" t="s">
        <v>42</v>
      </c>
      <c r="O109" s="40"/>
      <c r="P109" s="199">
        <f>O109*H109</f>
        <v>0</v>
      </c>
      <c r="Q109" s="199">
        <v>1</v>
      </c>
      <c r="R109" s="199">
        <f>Q109*H109</f>
        <v>58.68</v>
      </c>
      <c r="S109" s="199">
        <v>0</v>
      </c>
      <c r="T109" s="200">
        <f>S109*H109</f>
        <v>0</v>
      </c>
      <c r="AR109" s="22" t="s">
        <v>183</v>
      </c>
      <c r="AT109" s="22" t="s">
        <v>180</v>
      </c>
      <c r="AU109" s="22" t="s">
        <v>81</v>
      </c>
      <c r="AY109" s="22" t="s">
        <v>150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2" t="s">
        <v>79</v>
      </c>
      <c r="BK109" s="201">
        <f>ROUND(I109*H109,2)</f>
        <v>0</v>
      </c>
      <c r="BL109" s="22" t="s">
        <v>157</v>
      </c>
      <c r="BM109" s="22" t="s">
        <v>184</v>
      </c>
    </row>
    <row r="110" spans="2:65" s="11" customFormat="1" ht="13.5">
      <c r="B110" s="202"/>
      <c r="C110" s="203"/>
      <c r="D110" s="204" t="s">
        <v>159</v>
      </c>
      <c r="E110" s="203"/>
      <c r="F110" s="206" t="s">
        <v>174</v>
      </c>
      <c r="G110" s="203"/>
      <c r="H110" s="207">
        <v>58.68</v>
      </c>
      <c r="I110" s="208"/>
      <c r="J110" s="203"/>
      <c r="K110" s="203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159</v>
      </c>
      <c r="AU110" s="213" t="s">
        <v>81</v>
      </c>
      <c r="AV110" s="11" t="s">
        <v>81</v>
      </c>
      <c r="AW110" s="11" t="s">
        <v>6</v>
      </c>
      <c r="AX110" s="11" t="s">
        <v>79</v>
      </c>
      <c r="AY110" s="213" t="s">
        <v>150</v>
      </c>
    </row>
    <row r="111" spans="2:65" s="10" customFormat="1" ht="29.85" customHeight="1">
      <c r="B111" s="174"/>
      <c r="C111" s="175"/>
      <c r="D111" s="176" t="s">
        <v>70</v>
      </c>
      <c r="E111" s="188" t="s">
        <v>81</v>
      </c>
      <c r="F111" s="188" t="s">
        <v>185</v>
      </c>
      <c r="G111" s="175"/>
      <c r="H111" s="175"/>
      <c r="I111" s="178"/>
      <c r="J111" s="189">
        <f>BK111</f>
        <v>0</v>
      </c>
      <c r="K111" s="175"/>
      <c r="L111" s="180"/>
      <c r="M111" s="181"/>
      <c r="N111" s="182"/>
      <c r="O111" s="182"/>
      <c r="P111" s="183">
        <f>SUM(P112:P113)</f>
        <v>0</v>
      </c>
      <c r="Q111" s="182"/>
      <c r="R111" s="183">
        <f>SUM(R112:R113)</f>
        <v>0.31402111999999999</v>
      </c>
      <c r="S111" s="182"/>
      <c r="T111" s="184">
        <f>SUM(T112:T113)</f>
        <v>0</v>
      </c>
      <c r="AR111" s="185" t="s">
        <v>79</v>
      </c>
      <c r="AT111" s="186" t="s">
        <v>70</v>
      </c>
      <c r="AU111" s="186" t="s">
        <v>79</v>
      </c>
      <c r="AY111" s="185" t="s">
        <v>150</v>
      </c>
      <c r="BK111" s="187">
        <f>SUM(BK112:BK113)</f>
        <v>0</v>
      </c>
    </row>
    <row r="112" spans="2:65" s="1" customFormat="1" ht="14.45" customHeight="1">
      <c r="B112" s="39"/>
      <c r="C112" s="190" t="s">
        <v>186</v>
      </c>
      <c r="D112" s="190" t="s">
        <v>152</v>
      </c>
      <c r="E112" s="191" t="s">
        <v>187</v>
      </c>
      <c r="F112" s="192" t="s">
        <v>188</v>
      </c>
      <c r="G112" s="193" t="s">
        <v>155</v>
      </c>
      <c r="H112" s="194">
        <v>0.128</v>
      </c>
      <c r="I112" s="195"/>
      <c r="J112" s="196">
        <f>ROUND(I112*H112,2)</f>
        <v>0</v>
      </c>
      <c r="K112" s="192" t="s">
        <v>156</v>
      </c>
      <c r="L112" s="59"/>
      <c r="M112" s="197" t="s">
        <v>21</v>
      </c>
      <c r="N112" s="198" t="s">
        <v>42</v>
      </c>
      <c r="O112" s="40"/>
      <c r="P112" s="199">
        <f>O112*H112</f>
        <v>0</v>
      </c>
      <c r="Q112" s="199">
        <v>2.45329</v>
      </c>
      <c r="R112" s="199">
        <f>Q112*H112</f>
        <v>0.31402111999999999</v>
      </c>
      <c r="S112" s="199">
        <v>0</v>
      </c>
      <c r="T112" s="200">
        <f>S112*H112</f>
        <v>0</v>
      </c>
      <c r="AR112" s="22" t="s">
        <v>157</v>
      </c>
      <c r="AT112" s="22" t="s">
        <v>152</v>
      </c>
      <c r="AU112" s="22" t="s">
        <v>81</v>
      </c>
      <c r="AY112" s="22" t="s">
        <v>150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2" t="s">
        <v>79</v>
      </c>
      <c r="BK112" s="201">
        <f>ROUND(I112*H112,2)</f>
        <v>0</v>
      </c>
      <c r="BL112" s="22" t="s">
        <v>157</v>
      </c>
      <c r="BM112" s="22" t="s">
        <v>189</v>
      </c>
    </row>
    <row r="113" spans="2:65" s="11" customFormat="1" ht="13.5">
      <c r="B113" s="202"/>
      <c r="C113" s="203"/>
      <c r="D113" s="204" t="s">
        <v>159</v>
      </c>
      <c r="E113" s="205" t="s">
        <v>21</v>
      </c>
      <c r="F113" s="206" t="s">
        <v>161</v>
      </c>
      <c r="G113" s="203"/>
      <c r="H113" s="207">
        <v>0.128</v>
      </c>
      <c r="I113" s="208"/>
      <c r="J113" s="203"/>
      <c r="K113" s="203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159</v>
      </c>
      <c r="AU113" s="213" t="s">
        <v>81</v>
      </c>
      <c r="AV113" s="11" t="s">
        <v>81</v>
      </c>
      <c r="AW113" s="11" t="s">
        <v>35</v>
      </c>
      <c r="AX113" s="11" t="s">
        <v>79</v>
      </c>
      <c r="AY113" s="213" t="s">
        <v>150</v>
      </c>
    </row>
    <row r="114" spans="2:65" s="10" customFormat="1" ht="29.85" customHeight="1">
      <c r="B114" s="174"/>
      <c r="C114" s="175"/>
      <c r="D114" s="176" t="s">
        <v>70</v>
      </c>
      <c r="E114" s="188" t="s">
        <v>166</v>
      </c>
      <c r="F114" s="188" t="s">
        <v>190</v>
      </c>
      <c r="G114" s="175"/>
      <c r="H114" s="175"/>
      <c r="I114" s="178"/>
      <c r="J114" s="189">
        <f>BK114</f>
        <v>0</v>
      </c>
      <c r="K114" s="175"/>
      <c r="L114" s="180"/>
      <c r="M114" s="181"/>
      <c r="N114" s="182"/>
      <c r="O114" s="182"/>
      <c r="P114" s="183">
        <f>SUM(P115:P124)</f>
        <v>0</v>
      </c>
      <c r="Q114" s="182"/>
      <c r="R114" s="183">
        <f>SUM(R115:R124)</f>
        <v>3.2267116199999997</v>
      </c>
      <c r="S114" s="182"/>
      <c r="T114" s="184">
        <f>SUM(T115:T124)</f>
        <v>0</v>
      </c>
      <c r="AR114" s="185" t="s">
        <v>79</v>
      </c>
      <c r="AT114" s="186" t="s">
        <v>70</v>
      </c>
      <c r="AU114" s="186" t="s">
        <v>79</v>
      </c>
      <c r="AY114" s="185" t="s">
        <v>150</v>
      </c>
      <c r="BK114" s="187">
        <f>SUM(BK115:BK124)</f>
        <v>0</v>
      </c>
    </row>
    <row r="115" spans="2:65" s="1" customFormat="1" ht="22.9" customHeight="1">
      <c r="B115" s="39"/>
      <c r="C115" s="190" t="s">
        <v>183</v>
      </c>
      <c r="D115" s="190" t="s">
        <v>152</v>
      </c>
      <c r="E115" s="191" t="s">
        <v>191</v>
      </c>
      <c r="F115" s="192" t="s">
        <v>192</v>
      </c>
      <c r="G115" s="193" t="s">
        <v>193</v>
      </c>
      <c r="H115" s="194">
        <v>6.35</v>
      </c>
      <c r="I115" s="195"/>
      <c r="J115" s="196">
        <f>ROUND(I115*H115,2)</f>
        <v>0</v>
      </c>
      <c r="K115" s="192" t="s">
        <v>156</v>
      </c>
      <c r="L115" s="59"/>
      <c r="M115" s="197" t="s">
        <v>21</v>
      </c>
      <c r="N115" s="198" t="s">
        <v>42</v>
      </c>
      <c r="O115" s="40"/>
      <c r="P115" s="199">
        <f>O115*H115</f>
        <v>0</v>
      </c>
      <c r="Q115" s="199">
        <v>0.17351</v>
      </c>
      <c r="R115" s="199">
        <f>Q115*H115</f>
        <v>1.1017884999999998</v>
      </c>
      <c r="S115" s="199">
        <v>0</v>
      </c>
      <c r="T115" s="200">
        <f>S115*H115</f>
        <v>0</v>
      </c>
      <c r="AR115" s="22" t="s">
        <v>157</v>
      </c>
      <c r="AT115" s="22" t="s">
        <v>152</v>
      </c>
      <c r="AU115" s="22" t="s">
        <v>81</v>
      </c>
      <c r="AY115" s="22" t="s">
        <v>150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2" t="s">
        <v>79</v>
      </c>
      <c r="BK115" s="201">
        <f>ROUND(I115*H115,2)</f>
        <v>0</v>
      </c>
      <c r="BL115" s="22" t="s">
        <v>157</v>
      </c>
      <c r="BM115" s="22" t="s">
        <v>194</v>
      </c>
    </row>
    <row r="116" spans="2:65" s="11" customFormat="1" ht="13.5">
      <c r="B116" s="202"/>
      <c r="C116" s="203"/>
      <c r="D116" s="204" t="s">
        <v>159</v>
      </c>
      <c r="E116" s="205" t="s">
        <v>21</v>
      </c>
      <c r="F116" s="206" t="s">
        <v>195</v>
      </c>
      <c r="G116" s="203"/>
      <c r="H116" s="207">
        <v>6.35</v>
      </c>
      <c r="I116" s="208"/>
      <c r="J116" s="203"/>
      <c r="K116" s="203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159</v>
      </c>
      <c r="AU116" s="213" t="s">
        <v>81</v>
      </c>
      <c r="AV116" s="11" t="s">
        <v>81</v>
      </c>
      <c r="AW116" s="11" t="s">
        <v>35</v>
      </c>
      <c r="AX116" s="11" t="s">
        <v>79</v>
      </c>
      <c r="AY116" s="213" t="s">
        <v>150</v>
      </c>
    </row>
    <row r="117" spans="2:65" s="1" customFormat="1" ht="22.9" customHeight="1">
      <c r="B117" s="39"/>
      <c r="C117" s="190" t="s">
        <v>196</v>
      </c>
      <c r="D117" s="190" t="s">
        <v>152</v>
      </c>
      <c r="E117" s="191" t="s">
        <v>197</v>
      </c>
      <c r="F117" s="192" t="s">
        <v>198</v>
      </c>
      <c r="G117" s="193" t="s">
        <v>193</v>
      </c>
      <c r="H117" s="194">
        <v>34.607999999999997</v>
      </c>
      <c r="I117" s="195"/>
      <c r="J117" s="196">
        <f>ROUND(I117*H117,2)</f>
        <v>0</v>
      </c>
      <c r="K117" s="192" t="s">
        <v>156</v>
      </c>
      <c r="L117" s="59"/>
      <c r="M117" s="197" t="s">
        <v>21</v>
      </c>
      <c r="N117" s="198" t="s">
        <v>42</v>
      </c>
      <c r="O117" s="40"/>
      <c r="P117" s="199">
        <f>O117*H117</f>
        <v>0</v>
      </c>
      <c r="Q117" s="199">
        <v>2.496E-2</v>
      </c>
      <c r="R117" s="199">
        <f>Q117*H117</f>
        <v>0.86381567999999986</v>
      </c>
      <c r="S117" s="199">
        <v>0</v>
      </c>
      <c r="T117" s="200">
        <f>S117*H117</f>
        <v>0</v>
      </c>
      <c r="AR117" s="22" t="s">
        <v>157</v>
      </c>
      <c r="AT117" s="22" t="s">
        <v>152</v>
      </c>
      <c r="AU117" s="22" t="s">
        <v>81</v>
      </c>
      <c r="AY117" s="22" t="s">
        <v>150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22" t="s">
        <v>79</v>
      </c>
      <c r="BK117" s="201">
        <f>ROUND(I117*H117,2)</f>
        <v>0</v>
      </c>
      <c r="BL117" s="22" t="s">
        <v>157</v>
      </c>
      <c r="BM117" s="22" t="s">
        <v>199</v>
      </c>
    </row>
    <row r="118" spans="2:65" s="11" customFormat="1" ht="13.5">
      <c r="B118" s="202"/>
      <c r="C118" s="203"/>
      <c r="D118" s="204" t="s">
        <v>159</v>
      </c>
      <c r="E118" s="205" t="s">
        <v>21</v>
      </c>
      <c r="F118" s="206" t="s">
        <v>200</v>
      </c>
      <c r="G118" s="203"/>
      <c r="H118" s="207">
        <v>33.645000000000003</v>
      </c>
      <c r="I118" s="208"/>
      <c r="J118" s="203"/>
      <c r="K118" s="203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159</v>
      </c>
      <c r="AU118" s="213" t="s">
        <v>81</v>
      </c>
      <c r="AV118" s="11" t="s">
        <v>81</v>
      </c>
      <c r="AW118" s="11" t="s">
        <v>35</v>
      </c>
      <c r="AX118" s="11" t="s">
        <v>71</v>
      </c>
      <c r="AY118" s="213" t="s">
        <v>150</v>
      </c>
    </row>
    <row r="119" spans="2:65" s="11" customFormat="1" ht="13.5">
      <c r="B119" s="202"/>
      <c r="C119" s="203"/>
      <c r="D119" s="204" t="s">
        <v>159</v>
      </c>
      <c r="E119" s="205" t="s">
        <v>21</v>
      </c>
      <c r="F119" s="206" t="s">
        <v>201</v>
      </c>
      <c r="G119" s="203"/>
      <c r="H119" s="207">
        <v>0.96299999999999997</v>
      </c>
      <c r="I119" s="208"/>
      <c r="J119" s="203"/>
      <c r="K119" s="203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159</v>
      </c>
      <c r="AU119" s="213" t="s">
        <v>81</v>
      </c>
      <c r="AV119" s="11" t="s">
        <v>81</v>
      </c>
      <c r="AW119" s="11" t="s">
        <v>35</v>
      </c>
      <c r="AX119" s="11" t="s">
        <v>71</v>
      </c>
      <c r="AY119" s="213" t="s">
        <v>150</v>
      </c>
    </row>
    <row r="120" spans="2:65" s="12" customFormat="1" ht="13.5">
      <c r="B120" s="214"/>
      <c r="C120" s="215"/>
      <c r="D120" s="204" t="s">
        <v>159</v>
      </c>
      <c r="E120" s="216" t="s">
        <v>21</v>
      </c>
      <c r="F120" s="217" t="s">
        <v>162</v>
      </c>
      <c r="G120" s="215"/>
      <c r="H120" s="218">
        <v>34.607999999999997</v>
      </c>
      <c r="I120" s="219"/>
      <c r="J120" s="215"/>
      <c r="K120" s="215"/>
      <c r="L120" s="220"/>
      <c r="M120" s="221"/>
      <c r="N120" s="222"/>
      <c r="O120" s="222"/>
      <c r="P120" s="222"/>
      <c r="Q120" s="222"/>
      <c r="R120" s="222"/>
      <c r="S120" s="222"/>
      <c r="T120" s="223"/>
      <c r="AT120" s="224" t="s">
        <v>159</v>
      </c>
      <c r="AU120" s="224" t="s">
        <v>81</v>
      </c>
      <c r="AV120" s="12" t="s">
        <v>157</v>
      </c>
      <c r="AW120" s="12" t="s">
        <v>35</v>
      </c>
      <c r="AX120" s="12" t="s">
        <v>79</v>
      </c>
      <c r="AY120" s="224" t="s">
        <v>150</v>
      </c>
    </row>
    <row r="121" spans="2:65" s="1" customFormat="1" ht="22.9" customHeight="1">
      <c r="B121" s="39"/>
      <c r="C121" s="190" t="s">
        <v>202</v>
      </c>
      <c r="D121" s="190" t="s">
        <v>152</v>
      </c>
      <c r="E121" s="191" t="s">
        <v>203</v>
      </c>
      <c r="F121" s="192" t="s">
        <v>204</v>
      </c>
      <c r="G121" s="193" t="s">
        <v>193</v>
      </c>
      <c r="H121" s="194">
        <v>18.231999999999999</v>
      </c>
      <c r="I121" s="195"/>
      <c r="J121" s="196">
        <f>ROUND(I121*H121,2)</f>
        <v>0</v>
      </c>
      <c r="K121" s="192" t="s">
        <v>156</v>
      </c>
      <c r="L121" s="59"/>
      <c r="M121" s="197" t="s">
        <v>21</v>
      </c>
      <c r="N121" s="198" t="s">
        <v>42</v>
      </c>
      <c r="O121" s="40"/>
      <c r="P121" s="199">
        <f>O121*H121</f>
        <v>0</v>
      </c>
      <c r="Q121" s="199">
        <v>6.9169999999999995E-2</v>
      </c>
      <c r="R121" s="199">
        <f>Q121*H121</f>
        <v>1.26110744</v>
      </c>
      <c r="S121" s="199">
        <v>0</v>
      </c>
      <c r="T121" s="200">
        <f>S121*H121</f>
        <v>0</v>
      </c>
      <c r="AR121" s="22" t="s">
        <v>157</v>
      </c>
      <c r="AT121" s="22" t="s">
        <v>152</v>
      </c>
      <c r="AU121" s="22" t="s">
        <v>81</v>
      </c>
      <c r="AY121" s="22" t="s">
        <v>150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22" t="s">
        <v>79</v>
      </c>
      <c r="BK121" s="201">
        <f>ROUND(I121*H121,2)</f>
        <v>0</v>
      </c>
      <c r="BL121" s="22" t="s">
        <v>157</v>
      </c>
      <c r="BM121" s="22" t="s">
        <v>205</v>
      </c>
    </row>
    <row r="122" spans="2:65" s="11" customFormat="1" ht="13.5">
      <c r="B122" s="202"/>
      <c r="C122" s="203"/>
      <c r="D122" s="204" t="s">
        <v>159</v>
      </c>
      <c r="E122" s="205" t="s">
        <v>21</v>
      </c>
      <c r="F122" s="206" t="s">
        <v>206</v>
      </c>
      <c r="G122" s="203"/>
      <c r="H122" s="207">
        <v>8.5380000000000003</v>
      </c>
      <c r="I122" s="208"/>
      <c r="J122" s="203"/>
      <c r="K122" s="203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159</v>
      </c>
      <c r="AU122" s="213" t="s">
        <v>81</v>
      </c>
      <c r="AV122" s="11" t="s">
        <v>81</v>
      </c>
      <c r="AW122" s="11" t="s">
        <v>35</v>
      </c>
      <c r="AX122" s="11" t="s">
        <v>71</v>
      </c>
      <c r="AY122" s="213" t="s">
        <v>150</v>
      </c>
    </row>
    <row r="123" spans="2:65" s="11" customFormat="1" ht="13.5">
      <c r="B123" s="202"/>
      <c r="C123" s="203"/>
      <c r="D123" s="204" t="s">
        <v>159</v>
      </c>
      <c r="E123" s="205" t="s">
        <v>21</v>
      </c>
      <c r="F123" s="206" t="s">
        <v>207</v>
      </c>
      <c r="G123" s="203"/>
      <c r="H123" s="207">
        <v>9.6940000000000008</v>
      </c>
      <c r="I123" s="208"/>
      <c r="J123" s="203"/>
      <c r="K123" s="203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159</v>
      </c>
      <c r="AU123" s="213" t="s">
        <v>81</v>
      </c>
      <c r="AV123" s="11" t="s">
        <v>81</v>
      </c>
      <c r="AW123" s="11" t="s">
        <v>35</v>
      </c>
      <c r="AX123" s="11" t="s">
        <v>71</v>
      </c>
      <c r="AY123" s="213" t="s">
        <v>150</v>
      </c>
    </row>
    <row r="124" spans="2:65" s="12" customFormat="1" ht="13.5">
      <c r="B124" s="214"/>
      <c r="C124" s="215"/>
      <c r="D124" s="204" t="s">
        <v>159</v>
      </c>
      <c r="E124" s="216" t="s">
        <v>21</v>
      </c>
      <c r="F124" s="217" t="s">
        <v>162</v>
      </c>
      <c r="G124" s="215"/>
      <c r="H124" s="218">
        <v>18.231999999999999</v>
      </c>
      <c r="I124" s="219"/>
      <c r="J124" s="215"/>
      <c r="K124" s="215"/>
      <c r="L124" s="220"/>
      <c r="M124" s="221"/>
      <c r="N124" s="222"/>
      <c r="O124" s="222"/>
      <c r="P124" s="222"/>
      <c r="Q124" s="222"/>
      <c r="R124" s="222"/>
      <c r="S124" s="222"/>
      <c r="T124" s="223"/>
      <c r="AT124" s="224" t="s">
        <v>159</v>
      </c>
      <c r="AU124" s="224" t="s">
        <v>81</v>
      </c>
      <c r="AV124" s="12" t="s">
        <v>157</v>
      </c>
      <c r="AW124" s="12" t="s">
        <v>35</v>
      </c>
      <c r="AX124" s="12" t="s">
        <v>79</v>
      </c>
      <c r="AY124" s="224" t="s">
        <v>150</v>
      </c>
    </row>
    <row r="125" spans="2:65" s="10" customFormat="1" ht="29.85" customHeight="1">
      <c r="B125" s="174"/>
      <c r="C125" s="175"/>
      <c r="D125" s="176" t="s">
        <v>70</v>
      </c>
      <c r="E125" s="188" t="s">
        <v>179</v>
      </c>
      <c r="F125" s="188" t="s">
        <v>208</v>
      </c>
      <c r="G125" s="175"/>
      <c r="H125" s="175"/>
      <c r="I125" s="178"/>
      <c r="J125" s="189">
        <f>BK125</f>
        <v>0</v>
      </c>
      <c r="K125" s="175"/>
      <c r="L125" s="180"/>
      <c r="M125" s="181"/>
      <c r="N125" s="182"/>
      <c r="O125" s="182"/>
      <c r="P125" s="183">
        <f>SUM(P126:P191)</f>
        <v>0</v>
      </c>
      <c r="Q125" s="182"/>
      <c r="R125" s="183">
        <f>SUM(R126:R191)</f>
        <v>112.21836178</v>
      </c>
      <c r="S125" s="182"/>
      <c r="T125" s="184">
        <f>SUM(T126:T191)</f>
        <v>0</v>
      </c>
      <c r="AR125" s="185" t="s">
        <v>79</v>
      </c>
      <c r="AT125" s="186" t="s">
        <v>70</v>
      </c>
      <c r="AU125" s="186" t="s">
        <v>79</v>
      </c>
      <c r="AY125" s="185" t="s">
        <v>150</v>
      </c>
      <c r="BK125" s="187">
        <f>SUM(BK126:BK191)</f>
        <v>0</v>
      </c>
    </row>
    <row r="126" spans="2:65" s="1" customFormat="1" ht="22.9" customHeight="1">
      <c r="B126" s="39"/>
      <c r="C126" s="190" t="s">
        <v>209</v>
      </c>
      <c r="D126" s="190" t="s">
        <v>152</v>
      </c>
      <c r="E126" s="191" t="s">
        <v>210</v>
      </c>
      <c r="F126" s="192" t="s">
        <v>211</v>
      </c>
      <c r="G126" s="193" t="s">
        <v>193</v>
      </c>
      <c r="H126" s="194">
        <v>151.80000000000001</v>
      </c>
      <c r="I126" s="195"/>
      <c r="J126" s="196">
        <f>ROUND(I126*H126,2)</f>
        <v>0</v>
      </c>
      <c r="K126" s="192" t="s">
        <v>156</v>
      </c>
      <c r="L126" s="59"/>
      <c r="M126" s="197" t="s">
        <v>21</v>
      </c>
      <c r="N126" s="198" t="s">
        <v>42</v>
      </c>
      <c r="O126" s="40"/>
      <c r="P126" s="199">
        <f>O126*H126</f>
        <v>0</v>
      </c>
      <c r="Q126" s="199">
        <v>3.0000000000000001E-3</v>
      </c>
      <c r="R126" s="199">
        <f>Q126*H126</f>
        <v>0.45540000000000003</v>
      </c>
      <c r="S126" s="199">
        <v>0</v>
      </c>
      <c r="T126" s="200">
        <f>S126*H126</f>
        <v>0</v>
      </c>
      <c r="AR126" s="22" t="s">
        <v>157</v>
      </c>
      <c r="AT126" s="22" t="s">
        <v>152</v>
      </c>
      <c r="AU126" s="22" t="s">
        <v>81</v>
      </c>
      <c r="AY126" s="22" t="s">
        <v>150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22" t="s">
        <v>79</v>
      </c>
      <c r="BK126" s="201">
        <f>ROUND(I126*H126,2)</f>
        <v>0</v>
      </c>
      <c r="BL126" s="22" t="s">
        <v>157</v>
      </c>
      <c r="BM126" s="22" t="s">
        <v>212</v>
      </c>
    </row>
    <row r="127" spans="2:65" s="1" customFormat="1" ht="22.9" customHeight="1">
      <c r="B127" s="39"/>
      <c r="C127" s="190" t="s">
        <v>213</v>
      </c>
      <c r="D127" s="190" t="s">
        <v>152</v>
      </c>
      <c r="E127" s="191" t="s">
        <v>214</v>
      </c>
      <c r="F127" s="192" t="s">
        <v>215</v>
      </c>
      <c r="G127" s="193" t="s">
        <v>193</v>
      </c>
      <c r="H127" s="194">
        <v>158.44</v>
      </c>
      <c r="I127" s="195"/>
      <c r="J127" s="196">
        <f>ROUND(I127*H127,2)</f>
        <v>0</v>
      </c>
      <c r="K127" s="192" t="s">
        <v>156</v>
      </c>
      <c r="L127" s="59"/>
      <c r="M127" s="197" t="s">
        <v>21</v>
      </c>
      <c r="N127" s="198" t="s">
        <v>42</v>
      </c>
      <c r="O127" s="40"/>
      <c r="P127" s="199">
        <f>O127*H127</f>
        <v>0</v>
      </c>
      <c r="Q127" s="199">
        <v>1.54E-2</v>
      </c>
      <c r="R127" s="199">
        <f>Q127*H127</f>
        <v>2.4399760000000001</v>
      </c>
      <c r="S127" s="199">
        <v>0</v>
      </c>
      <c r="T127" s="200">
        <f>S127*H127</f>
        <v>0</v>
      </c>
      <c r="AR127" s="22" t="s">
        <v>157</v>
      </c>
      <c r="AT127" s="22" t="s">
        <v>152</v>
      </c>
      <c r="AU127" s="22" t="s">
        <v>81</v>
      </c>
      <c r="AY127" s="22" t="s">
        <v>150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2" t="s">
        <v>79</v>
      </c>
      <c r="BK127" s="201">
        <f>ROUND(I127*H127,2)</f>
        <v>0</v>
      </c>
      <c r="BL127" s="22" t="s">
        <v>157</v>
      </c>
      <c r="BM127" s="22" t="s">
        <v>216</v>
      </c>
    </row>
    <row r="128" spans="2:65" s="11" customFormat="1" ht="13.5">
      <c r="B128" s="202"/>
      <c r="C128" s="203"/>
      <c r="D128" s="204" t="s">
        <v>159</v>
      </c>
      <c r="E128" s="205" t="s">
        <v>21</v>
      </c>
      <c r="F128" s="206" t="s">
        <v>217</v>
      </c>
      <c r="G128" s="203"/>
      <c r="H128" s="207">
        <v>158.44</v>
      </c>
      <c r="I128" s="208"/>
      <c r="J128" s="203"/>
      <c r="K128" s="203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159</v>
      </c>
      <c r="AU128" s="213" t="s">
        <v>81</v>
      </c>
      <c r="AV128" s="11" t="s">
        <v>81</v>
      </c>
      <c r="AW128" s="11" t="s">
        <v>35</v>
      </c>
      <c r="AX128" s="11" t="s">
        <v>79</v>
      </c>
      <c r="AY128" s="213" t="s">
        <v>150</v>
      </c>
    </row>
    <row r="129" spans="2:65" s="1" customFormat="1" ht="22.9" customHeight="1">
      <c r="B129" s="39"/>
      <c r="C129" s="190" t="s">
        <v>218</v>
      </c>
      <c r="D129" s="190" t="s">
        <v>152</v>
      </c>
      <c r="E129" s="191" t="s">
        <v>219</v>
      </c>
      <c r="F129" s="192" t="s">
        <v>220</v>
      </c>
      <c r="G129" s="193" t="s">
        <v>193</v>
      </c>
      <c r="H129" s="194">
        <v>332.32400000000001</v>
      </c>
      <c r="I129" s="195"/>
      <c r="J129" s="196">
        <f>ROUND(I129*H129,2)</f>
        <v>0</v>
      </c>
      <c r="K129" s="192" t="s">
        <v>156</v>
      </c>
      <c r="L129" s="59"/>
      <c r="M129" s="197" t="s">
        <v>21</v>
      </c>
      <c r="N129" s="198" t="s">
        <v>42</v>
      </c>
      <c r="O129" s="40"/>
      <c r="P129" s="199">
        <f>O129*H129</f>
        <v>0</v>
      </c>
      <c r="Q129" s="199">
        <v>1.8380000000000001E-2</v>
      </c>
      <c r="R129" s="199">
        <f>Q129*H129</f>
        <v>6.1081151200000008</v>
      </c>
      <c r="S129" s="199">
        <v>0</v>
      </c>
      <c r="T129" s="200">
        <f>S129*H129</f>
        <v>0</v>
      </c>
      <c r="AR129" s="22" t="s">
        <v>157</v>
      </c>
      <c r="AT129" s="22" t="s">
        <v>152</v>
      </c>
      <c r="AU129" s="22" t="s">
        <v>81</v>
      </c>
      <c r="AY129" s="22" t="s">
        <v>150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2" t="s">
        <v>79</v>
      </c>
      <c r="BK129" s="201">
        <f>ROUND(I129*H129,2)</f>
        <v>0</v>
      </c>
      <c r="BL129" s="22" t="s">
        <v>157</v>
      </c>
      <c r="BM129" s="22" t="s">
        <v>221</v>
      </c>
    </row>
    <row r="130" spans="2:65" s="11" customFormat="1" ht="13.5">
      <c r="B130" s="202"/>
      <c r="C130" s="203"/>
      <c r="D130" s="204" t="s">
        <v>159</v>
      </c>
      <c r="E130" s="205" t="s">
        <v>21</v>
      </c>
      <c r="F130" s="206" t="s">
        <v>222</v>
      </c>
      <c r="G130" s="203"/>
      <c r="H130" s="207">
        <v>332.32400000000001</v>
      </c>
      <c r="I130" s="208"/>
      <c r="J130" s="203"/>
      <c r="K130" s="203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159</v>
      </c>
      <c r="AU130" s="213" t="s">
        <v>81</v>
      </c>
      <c r="AV130" s="11" t="s">
        <v>81</v>
      </c>
      <c r="AW130" s="11" t="s">
        <v>35</v>
      </c>
      <c r="AX130" s="11" t="s">
        <v>79</v>
      </c>
      <c r="AY130" s="213" t="s">
        <v>150</v>
      </c>
    </row>
    <row r="131" spans="2:65" s="1" customFormat="1" ht="22.9" customHeight="1">
      <c r="B131" s="39"/>
      <c r="C131" s="190" t="s">
        <v>223</v>
      </c>
      <c r="D131" s="190" t="s">
        <v>152</v>
      </c>
      <c r="E131" s="191" t="s">
        <v>224</v>
      </c>
      <c r="F131" s="192" t="s">
        <v>225</v>
      </c>
      <c r="G131" s="193" t="s">
        <v>193</v>
      </c>
      <c r="H131" s="194">
        <v>13.317</v>
      </c>
      <c r="I131" s="195"/>
      <c r="J131" s="196">
        <f>ROUND(I131*H131,2)</f>
        <v>0</v>
      </c>
      <c r="K131" s="192" t="s">
        <v>156</v>
      </c>
      <c r="L131" s="59"/>
      <c r="M131" s="197" t="s">
        <v>21</v>
      </c>
      <c r="N131" s="198" t="s">
        <v>42</v>
      </c>
      <c r="O131" s="40"/>
      <c r="P131" s="199">
        <f>O131*H131</f>
        <v>0</v>
      </c>
      <c r="Q131" s="199">
        <v>1.15E-2</v>
      </c>
      <c r="R131" s="199">
        <f>Q131*H131</f>
        <v>0.15314549999999999</v>
      </c>
      <c r="S131" s="199">
        <v>0</v>
      </c>
      <c r="T131" s="200">
        <f>S131*H131</f>
        <v>0</v>
      </c>
      <c r="AR131" s="22" t="s">
        <v>157</v>
      </c>
      <c r="AT131" s="22" t="s">
        <v>152</v>
      </c>
      <c r="AU131" s="22" t="s">
        <v>81</v>
      </c>
      <c r="AY131" s="22" t="s">
        <v>150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22" t="s">
        <v>79</v>
      </c>
      <c r="BK131" s="201">
        <f>ROUND(I131*H131,2)</f>
        <v>0</v>
      </c>
      <c r="BL131" s="22" t="s">
        <v>157</v>
      </c>
      <c r="BM131" s="22" t="s">
        <v>226</v>
      </c>
    </row>
    <row r="132" spans="2:65" s="11" customFormat="1" ht="13.5">
      <c r="B132" s="202"/>
      <c r="C132" s="203"/>
      <c r="D132" s="204" t="s">
        <v>159</v>
      </c>
      <c r="E132" s="205" t="s">
        <v>21</v>
      </c>
      <c r="F132" s="206" t="s">
        <v>227</v>
      </c>
      <c r="G132" s="203"/>
      <c r="H132" s="207">
        <v>13.317</v>
      </c>
      <c r="I132" s="208"/>
      <c r="J132" s="203"/>
      <c r="K132" s="203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159</v>
      </c>
      <c r="AU132" s="213" t="s">
        <v>81</v>
      </c>
      <c r="AV132" s="11" t="s">
        <v>81</v>
      </c>
      <c r="AW132" s="11" t="s">
        <v>35</v>
      </c>
      <c r="AX132" s="11" t="s">
        <v>79</v>
      </c>
      <c r="AY132" s="213" t="s">
        <v>150</v>
      </c>
    </row>
    <row r="133" spans="2:65" s="1" customFormat="1" ht="22.9" customHeight="1">
      <c r="B133" s="39"/>
      <c r="C133" s="225" t="s">
        <v>10</v>
      </c>
      <c r="D133" s="225" t="s">
        <v>180</v>
      </c>
      <c r="E133" s="226" t="s">
        <v>228</v>
      </c>
      <c r="F133" s="227" t="s">
        <v>229</v>
      </c>
      <c r="G133" s="228" t="s">
        <v>193</v>
      </c>
      <c r="H133" s="229">
        <v>13.583</v>
      </c>
      <c r="I133" s="230"/>
      <c r="J133" s="231">
        <f>ROUND(I133*H133,2)</f>
        <v>0</v>
      </c>
      <c r="K133" s="227" t="s">
        <v>156</v>
      </c>
      <c r="L133" s="232"/>
      <c r="M133" s="233" t="s">
        <v>21</v>
      </c>
      <c r="N133" s="234" t="s">
        <v>42</v>
      </c>
      <c r="O133" s="40"/>
      <c r="P133" s="199">
        <f>O133*H133</f>
        <v>0</v>
      </c>
      <c r="Q133" s="199">
        <v>1.4E-2</v>
      </c>
      <c r="R133" s="199">
        <f>Q133*H133</f>
        <v>0.190162</v>
      </c>
      <c r="S133" s="199">
        <v>0</v>
      </c>
      <c r="T133" s="200">
        <f>S133*H133</f>
        <v>0</v>
      </c>
      <c r="AR133" s="22" t="s">
        <v>183</v>
      </c>
      <c r="AT133" s="22" t="s">
        <v>180</v>
      </c>
      <c r="AU133" s="22" t="s">
        <v>81</v>
      </c>
      <c r="AY133" s="22" t="s">
        <v>150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22" t="s">
        <v>79</v>
      </c>
      <c r="BK133" s="201">
        <f>ROUND(I133*H133,2)</f>
        <v>0</v>
      </c>
      <c r="BL133" s="22" t="s">
        <v>157</v>
      </c>
      <c r="BM133" s="22" t="s">
        <v>230</v>
      </c>
    </row>
    <row r="134" spans="2:65" s="11" customFormat="1" ht="13.5">
      <c r="B134" s="202"/>
      <c r="C134" s="203"/>
      <c r="D134" s="204" t="s">
        <v>159</v>
      </c>
      <c r="E134" s="203"/>
      <c r="F134" s="206" t="s">
        <v>231</v>
      </c>
      <c r="G134" s="203"/>
      <c r="H134" s="207">
        <v>13.583</v>
      </c>
      <c r="I134" s="208"/>
      <c r="J134" s="203"/>
      <c r="K134" s="203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159</v>
      </c>
      <c r="AU134" s="213" t="s">
        <v>81</v>
      </c>
      <c r="AV134" s="11" t="s">
        <v>81</v>
      </c>
      <c r="AW134" s="11" t="s">
        <v>6</v>
      </c>
      <c r="AX134" s="11" t="s">
        <v>79</v>
      </c>
      <c r="AY134" s="213" t="s">
        <v>150</v>
      </c>
    </row>
    <row r="135" spans="2:65" s="1" customFormat="1" ht="22.9" customHeight="1">
      <c r="B135" s="39"/>
      <c r="C135" s="190" t="s">
        <v>232</v>
      </c>
      <c r="D135" s="190" t="s">
        <v>152</v>
      </c>
      <c r="E135" s="191" t="s">
        <v>233</v>
      </c>
      <c r="F135" s="192" t="s">
        <v>234</v>
      </c>
      <c r="G135" s="193" t="s">
        <v>193</v>
      </c>
      <c r="H135" s="194">
        <v>13.317</v>
      </c>
      <c r="I135" s="195"/>
      <c r="J135" s="196">
        <f>ROUND(I135*H135,2)</f>
        <v>0</v>
      </c>
      <c r="K135" s="192" t="s">
        <v>156</v>
      </c>
      <c r="L135" s="59"/>
      <c r="M135" s="197" t="s">
        <v>21</v>
      </c>
      <c r="N135" s="198" t="s">
        <v>42</v>
      </c>
      <c r="O135" s="40"/>
      <c r="P135" s="199">
        <f>O135*H135</f>
        <v>0</v>
      </c>
      <c r="Q135" s="199">
        <v>2.6800000000000001E-3</v>
      </c>
      <c r="R135" s="199">
        <f>Q135*H135</f>
        <v>3.5689560000000002E-2</v>
      </c>
      <c r="S135" s="199">
        <v>0</v>
      </c>
      <c r="T135" s="200">
        <f>S135*H135</f>
        <v>0</v>
      </c>
      <c r="AR135" s="22" t="s">
        <v>157</v>
      </c>
      <c r="AT135" s="22" t="s">
        <v>152</v>
      </c>
      <c r="AU135" s="22" t="s">
        <v>81</v>
      </c>
      <c r="AY135" s="22" t="s">
        <v>150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22" t="s">
        <v>79</v>
      </c>
      <c r="BK135" s="201">
        <f>ROUND(I135*H135,2)</f>
        <v>0</v>
      </c>
      <c r="BL135" s="22" t="s">
        <v>157</v>
      </c>
      <c r="BM135" s="22" t="s">
        <v>235</v>
      </c>
    </row>
    <row r="136" spans="2:65" s="11" customFormat="1" ht="13.5">
      <c r="B136" s="202"/>
      <c r="C136" s="203"/>
      <c r="D136" s="204" t="s">
        <v>159</v>
      </c>
      <c r="E136" s="205" t="s">
        <v>21</v>
      </c>
      <c r="F136" s="206" t="s">
        <v>236</v>
      </c>
      <c r="G136" s="203"/>
      <c r="H136" s="207">
        <v>13.317</v>
      </c>
      <c r="I136" s="208"/>
      <c r="J136" s="203"/>
      <c r="K136" s="203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159</v>
      </c>
      <c r="AU136" s="213" t="s">
        <v>81</v>
      </c>
      <c r="AV136" s="11" t="s">
        <v>81</v>
      </c>
      <c r="AW136" s="11" t="s">
        <v>35</v>
      </c>
      <c r="AX136" s="11" t="s">
        <v>79</v>
      </c>
      <c r="AY136" s="213" t="s">
        <v>150</v>
      </c>
    </row>
    <row r="137" spans="2:65" s="1" customFormat="1" ht="22.9" customHeight="1">
      <c r="B137" s="39"/>
      <c r="C137" s="190" t="s">
        <v>237</v>
      </c>
      <c r="D137" s="190" t="s">
        <v>152</v>
      </c>
      <c r="E137" s="191" t="s">
        <v>238</v>
      </c>
      <c r="F137" s="192" t="s">
        <v>239</v>
      </c>
      <c r="G137" s="193" t="s">
        <v>193</v>
      </c>
      <c r="H137" s="194">
        <v>50.2</v>
      </c>
      <c r="I137" s="195"/>
      <c r="J137" s="196">
        <f>ROUND(I137*H137,2)</f>
        <v>0</v>
      </c>
      <c r="K137" s="192" t="s">
        <v>156</v>
      </c>
      <c r="L137" s="59"/>
      <c r="M137" s="197" t="s">
        <v>21</v>
      </c>
      <c r="N137" s="198" t="s">
        <v>42</v>
      </c>
      <c r="O137" s="40"/>
      <c r="P137" s="199">
        <f>O137*H137</f>
        <v>0</v>
      </c>
      <c r="Q137" s="199">
        <v>8.2500000000000004E-3</v>
      </c>
      <c r="R137" s="199">
        <f>Q137*H137</f>
        <v>0.41415000000000002</v>
      </c>
      <c r="S137" s="199">
        <v>0</v>
      </c>
      <c r="T137" s="200">
        <f>S137*H137</f>
        <v>0</v>
      </c>
      <c r="AR137" s="22" t="s">
        <v>157</v>
      </c>
      <c r="AT137" s="22" t="s">
        <v>152</v>
      </c>
      <c r="AU137" s="22" t="s">
        <v>81</v>
      </c>
      <c r="AY137" s="22" t="s">
        <v>150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22" t="s">
        <v>79</v>
      </c>
      <c r="BK137" s="201">
        <f>ROUND(I137*H137,2)</f>
        <v>0</v>
      </c>
      <c r="BL137" s="22" t="s">
        <v>157</v>
      </c>
      <c r="BM137" s="22" t="s">
        <v>240</v>
      </c>
    </row>
    <row r="138" spans="2:65" s="11" customFormat="1" ht="13.5">
      <c r="B138" s="202"/>
      <c r="C138" s="203"/>
      <c r="D138" s="204" t="s">
        <v>159</v>
      </c>
      <c r="E138" s="205" t="s">
        <v>21</v>
      </c>
      <c r="F138" s="206" t="s">
        <v>241</v>
      </c>
      <c r="G138" s="203"/>
      <c r="H138" s="207">
        <v>50.2</v>
      </c>
      <c r="I138" s="208"/>
      <c r="J138" s="203"/>
      <c r="K138" s="203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159</v>
      </c>
      <c r="AU138" s="213" t="s">
        <v>81</v>
      </c>
      <c r="AV138" s="11" t="s">
        <v>81</v>
      </c>
      <c r="AW138" s="11" t="s">
        <v>35</v>
      </c>
      <c r="AX138" s="11" t="s">
        <v>79</v>
      </c>
      <c r="AY138" s="213" t="s">
        <v>150</v>
      </c>
    </row>
    <row r="139" spans="2:65" s="1" customFormat="1" ht="22.9" customHeight="1">
      <c r="B139" s="39"/>
      <c r="C139" s="225" t="s">
        <v>242</v>
      </c>
      <c r="D139" s="225" t="s">
        <v>180</v>
      </c>
      <c r="E139" s="226" t="s">
        <v>243</v>
      </c>
      <c r="F139" s="227" t="s">
        <v>244</v>
      </c>
      <c r="G139" s="228" t="s">
        <v>193</v>
      </c>
      <c r="H139" s="229">
        <v>51.204000000000001</v>
      </c>
      <c r="I139" s="230"/>
      <c r="J139" s="231">
        <f>ROUND(I139*H139,2)</f>
        <v>0</v>
      </c>
      <c r="K139" s="227" t="s">
        <v>156</v>
      </c>
      <c r="L139" s="232"/>
      <c r="M139" s="233" t="s">
        <v>21</v>
      </c>
      <c r="N139" s="234" t="s">
        <v>42</v>
      </c>
      <c r="O139" s="40"/>
      <c r="P139" s="199">
        <f>O139*H139</f>
        <v>0</v>
      </c>
      <c r="Q139" s="199">
        <v>2.3999999999999998E-3</v>
      </c>
      <c r="R139" s="199">
        <f>Q139*H139</f>
        <v>0.12288959999999999</v>
      </c>
      <c r="S139" s="199">
        <v>0</v>
      </c>
      <c r="T139" s="200">
        <f>S139*H139</f>
        <v>0</v>
      </c>
      <c r="AR139" s="22" t="s">
        <v>183</v>
      </c>
      <c r="AT139" s="22" t="s">
        <v>180</v>
      </c>
      <c r="AU139" s="22" t="s">
        <v>81</v>
      </c>
      <c r="AY139" s="22" t="s">
        <v>150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22" t="s">
        <v>79</v>
      </c>
      <c r="BK139" s="201">
        <f>ROUND(I139*H139,2)</f>
        <v>0</v>
      </c>
      <c r="BL139" s="22" t="s">
        <v>157</v>
      </c>
      <c r="BM139" s="22" t="s">
        <v>245</v>
      </c>
    </row>
    <row r="140" spans="2:65" s="11" customFormat="1" ht="13.5">
      <c r="B140" s="202"/>
      <c r="C140" s="203"/>
      <c r="D140" s="204" t="s">
        <v>159</v>
      </c>
      <c r="E140" s="203"/>
      <c r="F140" s="206" t="s">
        <v>246</v>
      </c>
      <c r="G140" s="203"/>
      <c r="H140" s="207">
        <v>51.204000000000001</v>
      </c>
      <c r="I140" s="208"/>
      <c r="J140" s="203"/>
      <c r="K140" s="203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159</v>
      </c>
      <c r="AU140" s="213" t="s">
        <v>81</v>
      </c>
      <c r="AV140" s="11" t="s">
        <v>81</v>
      </c>
      <c r="AW140" s="11" t="s">
        <v>6</v>
      </c>
      <c r="AX140" s="11" t="s">
        <v>79</v>
      </c>
      <c r="AY140" s="213" t="s">
        <v>150</v>
      </c>
    </row>
    <row r="141" spans="2:65" s="1" customFormat="1" ht="22.9" customHeight="1">
      <c r="B141" s="39"/>
      <c r="C141" s="190" t="s">
        <v>247</v>
      </c>
      <c r="D141" s="190" t="s">
        <v>152</v>
      </c>
      <c r="E141" s="191" t="s">
        <v>248</v>
      </c>
      <c r="F141" s="192" t="s">
        <v>249</v>
      </c>
      <c r="G141" s="193" t="s">
        <v>193</v>
      </c>
      <c r="H141" s="194">
        <v>237.035</v>
      </c>
      <c r="I141" s="195"/>
      <c r="J141" s="196">
        <f>ROUND(I141*H141,2)</f>
        <v>0</v>
      </c>
      <c r="K141" s="192" t="s">
        <v>156</v>
      </c>
      <c r="L141" s="59"/>
      <c r="M141" s="197" t="s">
        <v>21</v>
      </c>
      <c r="N141" s="198" t="s">
        <v>42</v>
      </c>
      <c r="O141" s="40"/>
      <c r="P141" s="199">
        <f>O141*H141</f>
        <v>0</v>
      </c>
      <c r="Q141" s="199">
        <v>1.15E-2</v>
      </c>
      <c r="R141" s="199">
        <f>Q141*H141</f>
        <v>2.7259025000000001</v>
      </c>
      <c r="S141" s="199">
        <v>0</v>
      </c>
      <c r="T141" s="200">
        <f>S141*H141</f>
        <v>0</v>
      </c>
      <c r="AR141" s="22" t="s">
        <v>157</v>
      </c>
      <c r="AT141" s="22" t="s">
        <v>152</v>
      </c>
      <c r="AU141" s="22" t="s">
        <v>81</v>
      </c>
      <c r="AY141" s="22" t="s">
        <v>150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22" t="s">
        <v>79</v>
      </c>
      <c r="BK141" s="201">
        <f>ROUND(I141*H141,2)</f>
        <v>0</v>
      </c>
      <c r="BL141" s="22" t="s">
        <v>157</v>
      </c>
      <c r="BM141" s="22" t="s">
        <v>250</v>
      </c>
    </row>
    <row r="142" spans="2:65" s="11" customFormat="1" ht="13.5">
      <c r="B142" s="202"/>
      <c r="C142" s="203"/>
      <c r="D142" s="204" t="s">
        <v>159</v>
      </c>
      <c r="E142" s="205" t="s">
        <v>21</v>
      </c>
      <c r="F142" s="206" t="s">
        <v>251</v>
      </c>
      <c r="G142" s="203"/>
      <c r="H142" s="207">
        <v>141.232</v>
      </c>
      <c r="I142" s="208"/>
      <c r="J142" s="203"/>
      <c r="K142" s="203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159</v>
      </c>
      <c r="AU142" s="213" t="s">
        <v>81</v>
      </c>
      <c r="AV142" s="11" t="s">
        <v>81</v>
      </c>
      <c r="AW142" s="11" t="s">
        <v>35</v>
      </c>
      <c r="AX142" s="11" t="s">
        <v>71</v>
      </c>
      <c r="AY142" s="213" t="s">
        <v>150</v>
      </c>
    </row>
    <row r="143" spans="2:65" s="11" customFormat="1" ht="13.5">
      <c r="B143" s="202"/>
      <c r="C143" s="203"/>
      <c r="D143" s="204" t="s">
        <v>159</v>
      </c>
      <c r="E143" s="205" t="s">
        <v>21</v>
      </c>
      <c r="F143" s="206" t="s">
        <v>252</v>
      </c>
      <c r="G143" s="203"/>
      <c r="H143" s="207">
        <v>84.781000000000006</v>
      </c>
      <c r="I143" s="208"/>
      <c r="J143" s="203"/>
      <c r="K143" s="203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159</v>
      </c>
      <c r="AU143" s="213" t="s">
        <v>81</v>
      </c>
      <c r="AV143" s="11" t="s">
        <v>81</v>
      </c>
      <c r="AW143" s="11" t="s">
        <v>35</v>
      </c>
      <c r="AX143" s="11" t="s">
        <v>71</v>
      </c>
      <c r="AY143" s="213" t="s">
        <v>150</v>
      </c>
    </row>
    <row r="144" spans="2:65" s="11" customFormat="1" ht="13.5">
      <c r="B144" s="202"/>
      <c r="C144" s="203"/>
      <c r="D144" s="204" t="s">
        <v>159</v>
      </c>
      <c r="E144" s="205" t="s">
        <v>21</v>
      </c>
      <c r="F144" s="206" t="s">
        <v>253</v>
      </c>
      <c r="G144" s="203"/>
      <c r="H144" s="207">
        <v>31.352</v>
      </c>
      <c r="I144" s="208"/>
      <c r="J144" s="203"/>
      <c r="K144" s="203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159</v>
      </c>
      <c r="AU144" s="213" t="s">
        <v>81</v>
      </c>
      <c r="AV144" s="11" t="s">
        <v>81</v>
      </c>
      <c r="AW144" s="11" t="s">
        <v>35</v>
      </c>
      <c r="AX144" s="11" t="s">
        <v>71</v>
      </c>
      <c r="AY144" s="213" t="s">
        <v>150</v>
      </c>
    </row>
    <row r="145" spans="2:65" s="11" customFormat="1" ht="13.5">
      <c r="B145" s="202"/>
      <c r="C145" s="203"/>
      <c r="D145" s="204" t="s">
        <v>159</v>
      </c>
      <c r="E145" s="205" t="s">
        <v>21</v>
      </c>
      <c r="F145" s="206" t="s">
        <v>254</v>
      </c>
      <c r="G145" s="203"/>
      <c r="H145" s="207">
        <v>-20.329999999999998</v>
      </c>
      <c r="I145" s="208"/>
      <c r="J145" s="203"/>
      <c r="K145" s="203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159</v>
      </c>
      <c r="AU145" s="213" t="s">
        <v>81</v>
      </c>
      <c r="AV145" s="11" t="s">
        <v>81</v>
      </c>
      <c r="AW145" s="11" t="s">
        <v>35</v>
      </c>
      <c r="AX145" s="11" t="s">
        <v>71</v>
      </c>
      <c r="AY145" s="213" t="s">
        <v>150</v>
      </c>
    </row>
    <row r="146" spans="2:65" s="12" customFormat="1" ht="13.5">
      <c r="B146" s="214"/>
      <c r="C146" s="215"/>
      <c r="D146" s="204" t="s">
        <v>159</v>
      </c>
      <c r="E146" s="216" t="s">
        <v>21</v>
      </c>
      <c r="F146" s="217" t="s">
        <v>162</v>
      </c>
      <c r="G146" s="215"/>
      <c r="H146" s="218">
        <v>237.035</v>
      </c>
      <c r="I146" s="219"/>
      <c r="J146" s="215"/>
      <c r="K146" s="215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159</v>
      </c>
      <c r="AU146" s="224" t="s">
        <v>81</v>
      </c>
      <c r="AV146" s="12" t="s">
        <v>157</v>
      </c>
      <c r="AW146" s="12" t="s">
        <v>35</v>
      </c>
      <c r="AX146" s="12" t="s">
        <v>79</v>
      </c>
      <c r="AY146" s="224" t="s">
        <v>150</v>
      </c>
    </row>
    <row r="147" spans="2:65" s="1" customFormat="1" ht="22.9" customHeight="1">
      <c r="B147" s="39"/>
      <c r="C147" s="225" t="s">
        <v>255</v>
      </c>
      <c r="D147" s="225" t="s">
        <v>180</v>
      </c>
      <c r="E147" s="226" t="s">
        <v>228</v>
      </c>
      <c r="F147" s="227" t="s">
        <v>229</v>
      </c>
      <c r="G147" s="228" t="s">
        <v>193</v>
      </c>
      <c r="H147" s="229">
        <v>241.77600000000001</v>
      </c>
      <c r="I147" s="230"/>
      <c r="J147" s="231">
        <f>ROUND(I147*H147,2)</f>
        <v>0</v>
      </c>
      <c r="K147" s="227" t="s">
        <v>156</v>
      </c>
      <c r="L147" s="232"/>
      <c r="M147" s="233" t="s">
        <v>21</v>
      </c>
      <c r="N147" s="234" t="s">
        <v>42</v>
      </c>
      <c r="O147" s="40"/>
      <c r="P147" s="199">
        <f>O147*H147</f>
        <v>0</v>
      </c>
      <c r="Q147" s="199">
        <v>1.4E-2</v>
      </c>
      <c r="R147" s="199">
        <f>Q147*H147</f>
        <v>3.3848640000000003</v>
      </c>
      <c r="S147" s="199">
        <v>0</v>
      </c>
      <c r="T147" s="200">
        <f>S147*H147</f>
        <v>0</v>
      </c>
      <c r="AR147" s="22" t="s">
        <v>183</v>
      </c>
      <c r="AT147" s="22" t="s">
        <v>180</v>
      </c>
      <c r="AU147" s="22" t="s">
        <v>81</v>
      </c>
      <c r="AY147" s="22" t="s">
        <v>150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22" t="s">
        <v>79</v>
      </c>
      <c r="BK147" s="201">
        <f>ROUND(I147*H147,2)</f>
        <v>0</v>
      </c>
      <c r="BL147" s="22" t="s">
        <v>157</v>
      </c>
      <c r="BM147" s="22" t="s">
        <v>256</v>
      </c>
    </row>
    <row r="148" spans="2:65" s="11" customFormat="1" ht="13.5">
      <c r="B148" s="202"/>
      <c r="C148" s="203"/>
      <c r="D148" s="204" t="s">
        <v>159</v>
      </c>
      <c r="E148" s="203"/>
      <c r="F148" s="206" t="s">
        <v>257</v>
      </c>
      <c r="G148" s="203"/>
      <c r="H148" s="207">
        <v>241.77600000000001</v>
      </c>
      <c r="I148" s="208"/>
      <c r="J148" s="203"/>
      <c r="K148" s="203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159</v>
      </c>
      <c r="AU148" s="213" t="s">
        <v>81</v>
      </c>
      <c r="AV148" s="11" t="s">
        <v>81</v>
      </c>
      <c r="AW148" s="11" t="s">
        <v>6</v>
      </c>
      <c r="AX148" s="11" t="s">
        <v>79</v>
      </c>
      <c r="AY148" s="213" t="s">
        <v>150</v>
      </c>
    </row>
    <row r="149" spans="2:65" s="1" customFormat="1" ht="14.45" customHeight="1">
      <c r="B149" s="39"/>
      <c r="C149" s="190" t="s">
        <v>9</v>
      </c>
      <c r="D149" s="190" t="s">
        <v>152</v>
      </c>
      <c r="E149" s="191" t="s">
        <v>258</v>
      </c>
      <c r="F149" s="192" t="s">
        <v>259</v>
      </c>
      <c r="G149" s="193" t="s">
        <v>260</v>
      </c>
      <c r="H149" s="194">
        <v>46.88</v>
      </c>
      <c r="I149" s="195"/>
      <c r="J149" s="196">
        <f>ROUND(I149*H149,2)</f>
        <v>0</v>
      </c>
      <c r="K149" s="192" t="s">
        <v>156</v>
      </c>
      <c r="L149" s="59"/>
      <c r="M149" s="197" t="s">
        <v>21</v>
      </c>
      <c r="N149" s="198" t="s">
        <v>42</v>
      </c>
      <c r="O149" s="40"/>
      <c r="P149" s="199">
        <f>O149*H149</f>
        <v>0</v>
      </c>
      <c r="Q149" s="199">
        <v>6.0000000000000002E-5</v>
      </c>
      <c r="R149" s="199">
        <f>Q149*H149</f>
        <v>2.8128000000000003E-3</v>
      </c>
      <c r="S149" s="199">
        <v>0</v>
      </c>
      <c r="T149" s="200">
        <f>S149*H149</f>
        <v>0</v>
      </c>
      <c r="AR149" s="22" t="s">
        <v>157</v>
      </c>
      <c r="AT149" s="22" t="s">
        <v>152</v>
      </c>
      <c r="AU149" s="22" t="s">
        <v>81</v>
      </c>
      <c r="AY149" s="22" t="s">
        <v>150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22" t="s">
        <v>79</v>
      </c>
      <c r="BK149" s="201">
        <f>ROUND(I149*H149,2)</f>
        <v>0</v>
      </c>
      <c r="BL149" s="22" t="s">
        <v>157</v>
      </c>
      <c r="BM149" s="22" t="s">
        <v>261</v>
      </c>
    </row>
    <row r="150" spans="2:65" s="11" customFormat="1" ht="13.5">
      <c r="B150" s="202"/>
      <c r="C150" s="203"/>
      <c r="D150" s="204" t="s">
        <v>159</v>
      </c>
      <c r="E150" s="205" t="s">
        <v>21</v>
      </c>
      <c r="F150" s="206" t="s">
        <v>262</v>
      </c>
      <c r="G150" s="203"/>
      <c r="H150" s="207">
        <v>46.88</v>
      </c>
      <c r="I150" s="208"/>
      <c r="J150" s="203"/>
      <c r="K150" s="203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159</v>
      </c>
      <c r="AU150" s="213" t="s">
        <v>81</v>
      </c>
      <c r="AV150" s="11" t="s">
        <v>81</v>
      </c>
      <c r="AW150" s="11" t="s">
        <v>35</v>
      </c>
      <c r="AX150" s="11" t="s">
        <v>79</v>
      </c>
      <c r="AY150" s="213" t="s">
        <v>150</v>
      </c>
    </row>
    <row r="151" spans="2:65" s="1" customFormat="1" ht="14.45" customHeight="1">
      <c r="B151" s="39"/>
      <c r="C151" s="225" t="s">
        <v>263</v>
      </c>
      <c r="D151" s="225" t="s">
        <v>180</v>
      </c>
      <c r="E151" s="226" t="s">
        <v>264</v>
      </c>
      <c r="F151" s="227" t="s">
        <v>265</v>
      </c>
      <c r="G151" s="228" t="s">
        <v>260</v>
      </c>
      <c r="H151" s="229">
        <v>49.223999999999997</v>
      </c>
      <c r="I151" s="230"/>
      <c r="J151" s="231">
        <f>ROUND(I151*H151,2)</f>
        <v>0</v>
      </c>
      <c r="K151" s="227" t="s">
        <v>156</v>
      </c>
      <c r="L151" s="232"/>
      <c r="M151" s="233" t="s">
        <v>21</v>
      </c>
      <c r="N151" s="234" t="s">
        <v>42</v>
      </c>
      <c r="O151" s="40"/>
      <c r="P151" s="199">
        <f>O151*H151</f>
        <v>0</v>
      </c>
      <c r="Q151" s="199">
        <v>5.0000000000000001E-4</v>
      </c>
      <c r="R151" s="199">
        <f>Q151*H151</f>
        <v>2.4611999999999998E-2</v>
      </c>
      <c r="S151" s="199">
        <v>0</v>
      </c>
      <c r="T151" s="200">
        <f>S151*H151</f>
        <v>0</v>
      </c>
      <c r="AR151" s="22" t="s">
        <v>183</v>
      </c>
      <c r="AT151" s="22" t="s">
        <v>180</v>
      </c>
      <c r="AU151" s="22" t="s">
        <v>81</v>
      </c>
      <c r="AY151" s="22" t="s">
        <v>150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22" t="s">
        <v>79</v>
      </c>
      <c r="BK151" s="201">
        <f>ROUND(I151*H151,2)</f>
        <v>0</v>
      </c>
      <c r="BL151" s="22" t="s">
        <v>157</v>
      </c>
      <c r="BM151" s="22" t="s">
        <v>266</v>
      </c>
    </row>
    <row r="152" spans="2:65" s="11" customFormat="1" ht="13.5">
      <c r="B152" s="202"/>
      <c r="C152" s="203"/>
      <c r="D152" s="204" t="s">
        <v>159</v>
      </c>
      <c r="E152" s="203"/>
      <c r="F152" s="206" t="s">
        <v>267</v>
      </c>
      <c r="G152" s="203"/>
      <c r="H152" s="207">
        <v>49.223999999999997</v>
      </c>
      <c r="I152" s="208"/>
      <c r="J152" s="203"/>
      <c r="K152" s="203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159</v>
      </c>
      <c r="AU152" s="213" t="s">
        <v>81</v>
      </c>
      <c r="AV152" s="11" t="s">
        <v>81</v>
      </c>
      <c r="AW152" s="11" t="s">
        <v>6</v>
      </c>
      <c r="AX152" s="11" t="s">
        <v>79</v>
      </c>
      <c r="AY152" s="213" t="s">
        <v>150</v>
      </c>
    </row>
    <row r="153" spans="2:65" s="1" customFormat="1" ht="14.45" customHeight="1">
      <c r="B153" s="39"/>
      <c r="C153" s="190" t="s">
        <v>268</v>
      </c>
      <c r="D153" s="190" t="s">
        <v>152</v>
      </c>
      <c r="E153" s="191" t="s">
        <v>269</v>
      </c>
      <c r="F153" s="192" t="s">
        <v>270</v>
      </c>
      <c r="G153" s="193" t="s">
        <v>260</v>
      </c>
      <c r="H153" s="194">
        <v>147.51</v>
      </c>
      <c r="I153" s="195"/>
      <c r="J153" s="196">
        <f>ROUND(I153*H153,2)</f>
        <v>0</v>
      </c>
      <c r="K153" s="192" t="s">
        <v>156</v>
      </c>
      <c r="L153" s="59"/>
      <c r="M153" s="197" t="s">
        <v>21</v>
      </c>
      <c r="N153" s="198" t="s">
        <v>42</v>
      </c>
      <c r="O153" s="40"/>
      <c r="P153" s="199">
        <f>O153*H153</f>
        <v>0</v>
      </c>
      <c r="Q153" s="199">
        <v>2.5000000000000001E-4</v>
      </c>
      <c r="R153" s="199">
        <f>Q153*H153</f>
        <v>3.6877500000000001E-2</v>
      </c>
      <c r="S153" s="199">
        <v>0</v>
      </c>
      <c r="T153" s="200">
        <f>S153*H153</f>
        <v>0</v>
      </c>
      <c r="AR153" s="22" t="s">
        <v>157</v>
      </c>
      <c r="AT153" s="22" t="s">
        <v>152</v>
      </c>
      <c r="AU153" s="22" t="s">
        <v>81</v>
      </c>
      <c r="AY153" s="22" t="s">
        <v>150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22" t="s">
        <v>79</v>
      </c>
      <c r="BK153" s="201">
        <f>ROUND(I153*H153,2)</f>
        <v>0</v>
      </c>
      <c r="BL153" s="22" t="s">
        <v>157</v>
      </c>
      <c r="BM153" s="22" t="s">
        <v>271</v>
      </c>
    </row>
    <row r="154" spans="2:65" s="11" customFormat="1" ht="13.5">
      <c r="B154" s="202"/>
      <c r="C154" s="203"/>
      <c r="D154" s="204" t="s">
        <v>159</v>
      </c>
      <c r="E154" s="205" t="s">
        <v>21</v>
      </c>
      <c r="F154" s="206" t="s">
        <v>272</v>
      </c>
      <c r="G154" s="203"/>
      <c r="H154" s="207">
        <v>67.7</v>
      </c>
      <c r="I154" s="208"/>
      <c r="J154" s="203"/>
      <c r="K154" s="203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159</v>
      </c>
      <c r="AU154" s="213" t="s">
        <v>81</v>
      </c>
      <c r="AV154" s="11" t="s">
        <v>81</v>
      </c>
      <c r="AW154" s="11" t="s">
        <v>35</v>
      </c>
      <c r="AX154" s="11" t="s">
        <v>71</v>
      </c>
      <c r="AY154" s="213" t="s">
        <v>150</v>
      </c>
    </row>
    <row r="155" spans="2:65" s="11" customFormat="1" ht="27">
      <c r="B155" s="202"/>
      <c r="C155" s="203"/>
      <c r="D155" s="204" t="s">
        <v>159</v>
      </c>
      <c r="E155" s="205" t="s">
        <v>21</v>
      </c>
      <c r="F155" s="206" t="s">
        <v>273</v>
      </c>
      <c r="G155" s="203"/>
      <c r="H155" s="207">
        <v>26.8</v>
      </c>
      <c r="I155" s="208"/>
      <c r="J155" s="203"/>
      <c r="K155" s="203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159</v>
      </c>
      <c r="AU155" s="213" t="s">
        <v>81</v>
      </c>
      <c r="AV155" s="11" t="s">
        <v>81</v>
      </c>
      <c r="AW155" s="11" t="s">
        <v>35</v>
      </c>
      <c r="AX155" s="11" t="s">
        <v>71</v>
      </c>
      <c r="AY155" s="213" t="s">
        <v>150</v>
      </c>
    </row>
    <row r="156" spans="2:65" s="11" customFormat="1" ht="13.5">
      <c r="B156" s="202"/>
      <c r="C156" s="203"/>
      <c r="D156" s="204" t="s">
        <v>159</v>
      </c>
      <c r="E156" s="205" t="s">
        <v>21</v>
      </c>
      <c r="F156" s="206" t="s">
        <v>274</v>
      </c>
      <c r="G156" s="203"/>
      <c r="H156" s="207">
        <v>24.21</v>
      </c>
      <c r="I156" s="208"/>
      <c r="J156" s="203"/>
      <c r="K156" s="203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159</v>
      </c>
      <c r="AU156" s="213" t="s">
        <v>81</v>
      </c>
      <c r="AV156" s="11" t="s">
        <v>81</v>
      </c>
      <c r="AW156" s="11" t="s">
        <v>35</v>
      </c>
      <c r="AX156" s="11" t="s">
        <v>71</v>
      </c>
      <c r="AY156" s="213" t="s">
        <v>150</v>
      </c>
    </row>
    <row r="157" spans="2:65" s="11" customFormat="1" ht="13.5">
      <c r="B157" s="202"/>
      <c r="C157" s="203"/>
      <c r="D157" s="204" t="s">
        <v>159</v>
      </c>
      <c r="E157" s="205" t="s">
        <v>21</v>
      </c>
      <c r="F157" s="206" t="s">
        <v>275</v>
      </c>
      <c r="G157" s="203"/>
      <c r="H157" s="207">
        <v>28.8</v>
      </c>
      <c r="I157" s="208"/>
      <c r="J157" s="203"/>
      <c r="K157" s="203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159</v>
      </c>
      <c r="AU157" s="213" t="s">
        <v>81</v>
      </c>
      <c r="AV157" s="11" t="s">
        <v>81</v>
      </c>
      <c r="AW157" s="11" t="s">
        <v>35</v>
      </c>
      <c r="AX157" s="11" t="s">
        <v>71</v>
      </c>
      <c r="AY157" s="213" t="s">
        <v>150</v>
      </c>
    </row>
    <row r="158" spans="2:65" s="12" customFormat="1" ht="13.5">
      <c r="B158" s="214"/>
      <c r="C158" s="215"/>
      <c r="D158" s="204" t="s">
        <v>159</v>
      </c>
      <c r="E158" s="216" t="s">
        <v>21</v>
      </c>
      <c r="F158" s="217" t="s">
        <v>162</v>
      </c>
      <c r="G158" s="215"/>
      <c r="H158" s="218">
        <v>147.51</v>
      </c>
      <c r="I158" s="219"/>
      <c r="J158" s="215"/>
      <c r="K158" s="215"/>
      <c r="L158" s="220"/>
      <c r="M158" s="221"/>
      <c r="N158" s="222"/>
      <c r="O158" s="222"/>
      <c r="P158" s="222"/>
      <c r="Q158" s="222"/>
      <c r="R158" s="222"/>
      <c r="S158" s="222"/>
      <c r="T158" s="223"/>
      <c r="AT158" s="224" t="s">
        <v>159</v>
      </c>
      <c r="AU158" s="224" t="s">
        <v>81</v>
      </c>
      <c r="AV158" s="12" t="s">
        <v>157</v>
      </c>
      <c r="AW158" s="12" t="s">
        <v>35</v>
      </c>
      <c r="AX158" s="12" t="s">
        <v>79</v>
      </c>
      <c r="AY158" s="224" t="s">
        <v>150</v>
      </c>
    </row>
    <row r="159" spans="2:65" s="1" customFormat="1" ht="14.45" customHeight="1">
      <c r="B159" s="39"/>
      <c r="C159" s="225" t="s">
        <v>276</v>
      </c>
      <c r="D159" s="225" t="s">
        <v>180</v>
      </c>
      <c r="E159" s="226" t="s">
        <v>277</v>
      </c>
      <c r="F159" s="227" t="s">
        <v>278</v>
      </c>
      <c r="G159" s="228" t="s">
        <v>260</v>
      </c>
      <c r="H159" s="229">
        <v>99.224999999999994</v>
      </c>
      <c r="I159" s="230"/>
      <c r="J159" s="231">
        <f>ROUND(I159*H159,2)</f>
        <v>0</v>
      </c>
      <c r="K159" s="227" t="s">
        <v>156</v>
      </c>
      <c r="L159" s="232"/>
      <c r="M159" s="233" t="s">
        <v>21</v>
      </c>
      <c r="N159" s="234" t="s">
        <v>42</v>
      </c>
      <c r="O159" s="40"/>
      <c r="P159" s="199">
        <f>O159*H159</f>
        <v>0</v>
      </c>
      <c r="Q159" s="199">
        <v>1E-4</v>
      </c>
      <c r="R159" s="199">
        <f>Q159*H159</f>
        <v>9.9225000000000008E-3</v>
      </c>
      <c r="S159" s="199">
        <v>0</v>
      </c>
      <c r="T159" s="200">
        <f>S159*H159</f>
        <v>0</v>
      </c>
      <c r="AR159" s="22" t="s">
        <v>183</v>
      </c>
      <c r="AT159" s="22" t="s">
        <v>180</v>
      </c>
      <c r="AU159" s="22" t="s">
        <v>81</v>
      </c>
      <c r="AY159" s="22" t="s">
        <v>150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22" t="s">
        <v>79</v>
      </c>
      <c r="BK159" s="201">
        <f>ROUND(I159*H159,2)</f>
        <v>0</v>
      </c>
      <c r="BL159" s="22" t="s">
        <v>157</v>
      </c>
      <c r="BM159" s="22" t="s">
        <v>279</v>
      </c>
    </row>
    <row r="160" spans="2:65" s="11" customFormat="1" ht="13.5">
      <c r="B160" s="202"/>
      <c r="C160" s="203"/>
      <c r="D160" s="204" t="s">
        <v>159</v>
      </c>
      <c r="E160" s="205" t="s">
        <v>21</v>
      </c>
      <c r="F160" s="206" t="s">
        <v>272</v>
      </c>
      <c r="G160" s="203"/>
      <c r="H160" s="207">
        <v>67.7</v>
      </c>
      <c r="I160" s="208"/>
      <c r="J160" s="203"/>
      <c r="K160" s="203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159</v>
      </c>
      <c r="AU160" s="213" t="s">
        <v>81</v>
      </c>
      <c r="AV160" s="11" t="s">
        <v>81</v>
      </c>
      <c r="AW160" s="11" t="s">
        <v>35</v>
      </c>
      <c r="AX160" s="11" t="s">
        <v>71</v>
      </c>
      <c r="AY160" s="213" t="s">
        <v>150</v>
      </c>
    </row>
    <row r="161" spans="2:65" s="11" customFormat="1" ht="27">
      <c r="B161" s="202"/>
      <c r="C161" s="203"/>
      <c r="D161" s="204" t="s">
        <v>159</v>
      </c>
      <c r="E161" s="205" t="s">
        <v>21</v>
      </c>
      <c r="F161" s="206" t="s">
        <v>273</v>
      </c>
      <c r="G161" s="203"/>
      <c r="H161" s="207">
        <v>26.8</v>
      </c>
      <c r="I161" s="208"/>
      <c r="J161" s="203"/>
      <c r="K161" s="203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159</v>
      </c>
      <c r="AU161" s="213" t="s">
        <v>81</v>
      </c>
      <c r="AV161" s="11" t="s">
        <v>81</v>
      </c>
      <c r="AW161" s="11" t="s">
        <v>35</v>
      </c>
      <c r="AX161" s="11" t="s">
        <v>71</v>
      </c>
      <c r="AY161" s="213" t="s">
        <v>150</v>
      </c>
    </row>
    <row r="162" spans="2:65" s="12" customFormat="1" ht="13.5">
      <c r="B162" s="214"/>
      <c r="C162" s="215"/>
      <c r="D162" s="204" t="s">
        <v>159</v>
      </c>
      <c r="E162" s="216" t="s">
        <v>21</v>
      </c>
      <c r="F162" s="217" t="s">
        <v>162</v>
      </c>
      <c r="G162" s="215"/>
      <c r="H162" s="218">
        <v>94.5</v>
      </c>
      <c r="I162" s="219"/>
      <c r="J162" s="215"/>
      <c r="K162" s="215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159</v>
      </c>
      <c r="AU162" s="224" t="s">
        <v>81</v>
      </c>
      <c r="AV162" s="12" t="s">
        <v>157</v>
      </c>
      <c r="AW162" s="12" t="s">
        <v>35</v>
      </c>
      <c r="AX162" s="12" t="s">
        <v>79</v>
      </c>
      <c r="AY162" s="224" t="s">
        <v>150</v>
      </c>
    </row>
    <row r="163" spans="2:65" s="11" customFormat="1" ht="13.5">
      <c r="B163" s="202"/>
      <c r="C163" s="203"/>
      <c r="D163" s="204" t="s">
        <v>159</v>
      </c>
      <c r="E163" s="203"/>
      <c r="F163" s="206" t="s">
        <v>280</v>
      </c>
      <c r="G163" s="203"/>
      <c r="H163" s="207">
        <v>99.224999999999994</v>
      </c>
      <c r="I163" s="208"/>
      <c r="J163" s="203"/>
      <c r="K163" s="203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159</v>
      </c>
      <c r="AU163" s="213" t="s">
        <v>81</v>
      </c>
      <c r="AV163" s="11" t="s">
        <v>81</v>
      </c>
      <c r="AW163" s="11" t="s">
        <v>6</v>
      </c>
      <c r="AX163" s="11" t="s">
        <v>79</v>
      </c>
      <c r="AY163" s="213" t="s">
        <v>150</v>
      </c>
    </row>
    <row r="164" spans="2:65" s="1" customFormat="1" ht="14.45" customHeight="1">
      <c r="B164" s="39"/>
      <c r="C164" s="225" t="s">
        <v>281</v>
      </c>
      <c r="D164" s="225" t="s">
        <v>180</v>
      </c>
      <c r="E164" s="226" t="s">
        <v>282</v>
      </c>
      <c r="F164" s="227" t="s">
        <v>283</v>
      </c>
      <c r="G164" s="228" t="s">
        <v>260</v>
      </c>
      <c r="H164" s="229">
        <v>30.24</v>
      </c>
      <c r="I164" s="230"/>
      <c r="J164" s="231">
        <f>ROUND(I164*H164,2)</f>
        <v>0</v>
      </c>
      <c r="K164" s="227" t="s">
        <v>156</v>
      </c>
      <c r="L164" s="232"/>
      <c r="M164" s="233" t="s">
        <v>21</v>
      </c>
      <c r="N164" s="234" t="s">
        <v>42</v>
      </c>
      <c r="O164" s="40"/>
      <c r="P164" s="199">
        <f>O164*H164</f>
        <v>0</v>
      </c>
      <c r="Q164" s="199">
        <v>2.9999999999999997E-4</v>
      </c>
      <c r="R164" s="199">
        <f>Q164*H164</f>
        <v>9.0719999999999985E-3</v>
      </c>
      <c r="S164" s="199">
        <v>0</v>
      </c>
      <c r="T164" s="200">
        <f>S164*H164</f>
        <v>0</v>
      </c>
      <c r="AR164" s="22" t="s">
        <v>183</v>
      </c>
      <c r="AT164" s="22" t="s">
        <v>180</v>
      </c>
      <c r="AU164" s="22" t="s">
        <v>81</v>
      </c>
      <c r="AY164" s="22" t="s">
        <v>150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22" t="s">
        <v>79</v>
      </c>
      <c r="BK164" s="201">
        <f>ROUND(I164*H164,2)</f>
        <v>0</v>
      </c>
      <c r="BL164" s="22" t="s">
        <v>157</v>
      </c>
      <c r="BM164" s="22" t="s">
        <v>284</v>
      </c>
    </row>
    <row r="165" spans="2:65" s="11" customFormat="1" ht="13.5">
      <c r="B165" s="202"/>
      <c r="C165" s="203"/>
      <c r="D165" s="204" t="s">
        <v>159</v>
      </c>
      <c r="E165" s="205" t="s">
        <v>21</v>
      </c>
      <c r="F165" s="206" t="s">
        <v>275</v>
      </c>
      <c r="G165" s="203"/>
      <c r="H165" s="207">
        <v>28.8</v>
      </c>
      <c r="I165" s="208"/>
      <c r="J165" s="203"/>
      <c r="K165" s="203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159</v>
      </c>
      <c r="AU165" s="213" t="s">
        <v>81</v>
      </c>
      <c r="AV165" s="11" t="s">
        <v>81</v>
      </c>
      <c r="AW165" s="11" t="s">
        <v>35</v>
      </c>
      <c r="AX165" s="11" t="s">
        <v>79</v>
      </c>
      <c r="AY165" s="213" t="s">
        <v>150</v>
      </c>
    </row>
    <row r="166" spans="2:65" s="11" customFormat="1" ht="13.5">
      <c r="B166" s="202"/>
      <c r="C166" s="203"/>
      <c r="D166" s="204" t="s">
        <v>159</v>
      </c>
      <c r="E166" s="203"/>
      <c r="F166" s="206" t="s">
        <v>285</v>
      </c>
      <c r="G166" s="203"/>
      <c r="H166" s="207">
        <v>30.24</v>
      </c>
      <c r="I166" s="208"/>
      <c r="J166" s="203"/>
      <c r="K166" s="203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159</v>
      </c>
      <c r="AU166" s="213" t="s">
        <v>81</v>
      </c>
      <c r="AV166" s="11" t="s">
        <v>81</v>
      </c>
      <c r="AW166" s="11" t="s">
        <v>6</v>
      </c>
      <c r="AX166" s="11" t="s">
        <v>79</v>
      </c>
      <c r="AY166" s="213" t="s">
        <v>150</v>
      </c>
    </row>
    <row r="167" spans="2:65" s="1" customFormat="1" ht="14.45" customHeight="1">
      <c r="B167" s="39"/>
      <c r="C167" s="225" t="s">
        <v>286</v>
      </c>
      <c r="D167" s="225" t="s">
        <v>180</v>
      </c>
      <c r="E167" s="226" t="s">
        <v>287</v>
      </c>
      <c r="F167" s="227" t="s">
        <v>288</v>
      </c>
      <c r="G167" s="228" t="s">
        <v>260</v>
      </c>
      <c r="H167" s="229">
        <v>25.420999999999999</v>
      </c>
      <c r="I167" s="230"/>
      <c r="J167" s="231">
        <f>ROUND(I167*H167,2)</f>
        <v>0</v>
      </c>
      <c r="K167" s="227" t="s">
        <v>156</v>
      </c>
      <c r="L167" s="232"/>
      <c r="M167" s="233" t="s">
        <v>21</v>
      </c>
      <c r="N167" s="234" t="s">
        <v>42</v>
      </c>
      <c r="O167" s="40"/>
      <c r="P167" s="199">
        <f>O167*H167</f>
        <v>0</v>
      </c>
      <c r="Q167" s="199">
        <v>2.0000000000000001E-4</v>
      </c>
      <c r="R167" s="199">
        <f>Q167*H167</f>
        <v>5.0842000000000005E-3</v>
      </c>
      <c r="S167" s="199">
        <v>0</v>
      </c>
      <c r="T167" s="200">
        <f>S167*H167</f>
        <v>0</v>
      </c>
      <c r="AR167" s="22" t="s">
        <v>183</v>
      </c>
      <c r="AT167" s="22" t="s">
        <v>180</v>
      </c>
      <c r="AU167" s="22" t="s">
        <v>81</v>
      </c>
      <c r="AY167" s="22" t="s">
        <v>150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22" t="s">
        <v>79</v>
      </c>
      <c r="BK167" s="201">
        <f>ROUND(I167*H167,2)</f>
        <v>0</v>
      </c>
      <c r="BL167" s="22" t="s">
        <v>157</v>
      </c>
      <c r="BM167" s="22" t="s">
        <v>289</v>
      </c>
    </row>
    <row r="168" spans="2:65" s="11" customFormat="1" ht="13.5">
      <c r="B168" s="202"/>
      <c r="C168" s="203"/>
      <c r="D168" s="204" t="s">
        <v>159</v>
      </c>
      <c r="E168" s="205" t="s">
        <v>21</v>
      </c>
      <c r="F168" s="206" t="s">
        <v>274</v>
      </c>
      <c r="G168" s="203"/>
      <c r="H168" s="207">
        <v>24.21</v>
      </c>
      <c r="I168" s="208"/>
      <c r="J168" s="203"/>
      <c r="K168" s="203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159</v>
      </c>
      <c r="AU168" s="213" t="s">
        <v>81</v>
      </c>
      <c r="AV168" s="11" t="s">
        <v>81</v>
      </c>
      <c r="AW168" s="11" t="s">
        <v>35</v>
      </c>
      <c r="AX168" s="11" t="s">
        <v>79</v>
      </c>
      <c r="AY168" s="213" t="s">
        <v>150</v>
      </c>
    </row>
    <row r="169" spans="2:65" s="11" customFormat="1" ht="13.5">
      <c r="B169" s="202"/>
      <c r="C169" s="203"/>
      <c r="D169" s="204" t="s">
        <v>159</v>
      </c>
      <c r="E169" s="203"/>
      <c r="F169" s="206" t="s">
        <v>290</v>
      </c>
      <c r="G169" s="203"/>
      <c r="H169" s="207">
        <v>25.420999999999999</v>
      </c>
      <c r="I169" s="208"/>
      <c r="J169" s="203"/>
      <c r="K169" s="203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159</v>
      </c>
      <c r="AU169" s="213" t="s">
        <v>81</v>
      </c>
      <c r="AV169" s="11" t="s">
        <v>81</v>
      </c>
      <c r="AW169" s="11" t="s">
        <v>6</v>
      </c>
      <c r="AX169" s="11" t="s">
        <v>79</v>
      </c>
      <c r="AY169" s="213" t="s">
        <v>150</v>
      </c>
    </row>
    <row r="170" spans="2:65" s="1" customFormat="1" ht="22.9" customHeight="1">
      <c r="B170" s="39"/>
      <c r="C170" s="190" t="s">
        <v>291</v>
      </c>
      <c r="D170" s="190" t="s">
        <v>152</v>
      </c>
      <c r="E170" s="191" t="s">
        <v>292</v>
      </c>
      <c r="F170" s="192" t="s">
        <v>293</v>
      </c>
      <c r="G170" s="193" t="s">
        <v>193</v>
      </c>
      <c r="H170" s="194">
        <v>280</v>
      </c>
      <c r="I170" s="195"/>
      <c r="J170" s="196">
        <f>ROUND(I170*H170,2)</f>
        <v>0</v>
      </c>
      <c r="K170" s="192" t="s">
        <v>156</v>
      </c>
      <c r="L170" s="59"/>
      <c r="M170" s="197" t="s">
        <v>21</v>
      </c>
      <c r="N170" s="198" t="s">
        <v>42</v>
      </c>
      <c r="O170" s="40"/>
      <c r="P170" s="199">
        <f>O170*H170</f>
        <v>0</v>
      </c>
      <c r="Q170" s="199">
        <v>1.146E-2</v>
      </c>
      <c r="R170" s="199">
        <f>Q170*H170</f>
        <v>3.2088000000000001</v>
      </c>
      <c r="S170" s="199">
        <v>0</v>
      </c>
      <c r="T170" s="200">
        <f>S170*H170</f>
        <v>0</v>
      </c>
      <c r="AR170" s="22" t="s">
        <v>157</v>
      </c>
      <c r="AT170" s="22" t="s">
        <v>152</v>
      </c>
      <c r="AU170" s="22" t="s">
        <v>81</v>
      </c>
      <c r="AY170" s="22" t="s">
        <v>150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22" t="s">
        <v>79</v>
      </c>
      <c r="BK170" s="201">
        <f>ROUND(I170*H170,2)</f>
        <v>0</v>
      </c>
      <c r="BL170" s="22" t="s">
        <v>157</v>
      </c>
      <c r="BM170" s="22" t="s">
        <v>294</v>
      </c>
    </row>
    <row r="171" spans="2:65" s="1" customFormat="1" ht="22.9" customHeight="1">
      <c r="B171" s="39"/>
      <c r="C171" s="190" t="s">
        <v>295</v>
      </c>
      <c r="D171" s="190" t="s">
        <v>152</v>
      </c>
      <c r="E171" s="191" t="s">
        <v>296</v>
      </c>
      <c r="F171" s="192" t="s">
        <v>297</v>
      </c>
      <c r="G171" s="193" t="s">
        <v>193</v>
      </c>
      <c r="H171" s="194">
        <v>50.2</v>
      </c>
      <c r="I171" s="195"/>
      <c r="J171" s="196">
        <f>ROUND(I171*H171,2)</f>
        <v>0</v>
      </c>
      <c r="K171" s="192" t="s">
        <v>156</v>
      </c>
      <c r="L171" s="59"/>
      <c r="M171" s="197" t="s">
        <v>21</v>
      </c>
      <c r="N171" s="198" t="s">
        <v>42</v>
      </c>
      <c r="O171" s="40"/>
      <c r="P171" s="199">
        <f>O171*H171</f>
        <v>0</v>
      </c>
      <c r="Q171" s="199">
        <v>6.28E-3</v>
      </c>
      <c r="R171" s="199">
        <f>Q171*H171</f>
        <v>0.31525600000000004</v>
      </c>
      <c r="S171" s="199">
        <v>0</v>
      </c>
      <c r="T171" s="200">
        <f>S171*H171</f>
        <v>0</v>
      </c>
      <c r="AR171" s="22" t="s">
        <v>157</v>
      </c>
      <c r="AT171" s="22" t="s">
        <v>152</v>
      </c>
      <c r="AU171" s="22" t="s">
        <v>81</v>
      </c>
      <c r="AY171" s="22" t="s">
        <v>150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22" t="s">
        <v>79</v>
      </c>
      <c r="BK171" s="201">
        <f>ROUND(I171*H171,2)</f>
        <v>0</v>
      </c>
      <c r="BL171" s="22" t="s">
        <v>157</v>
      </c>
      <c r="BM171" s="22" t="s">
        <v>298</v>
      </c>
    </row>
    <row r="172" spans="2:65" s="1" customFormat="1" ht="22.9" customHeight="1">
      <c r="B172" s="39"/>
      <c r="C172" s="190" t="s">
        <v>299</v>
      </c>
      <c r="D172" s="190" t="s">
        <v>152</v>
      </c>
      <c r="E172" s="191" t="s">
        <v>300</v>
      </c>
      <c r="F172" s="192" t="s">
        <v>301</v>
      </c>
      <c r="G172" s="193" t="s">
        <v>193</v>
      </c>
      <c r="H172" s="194">
        <v>249.34299999999999</v>
      </c>
      <c r="I172" s="195"/>
      <c r="J172" s="196">
        <f>ROUND(I172*H172,2)</f>
        <v>0</v>
      </c>
      <c r="K172" s="192" t="s">
        <v>156</v>
      </c>
      <c r="L172" s="59"/>
      <c r="M172" s="197" t="s">
        <v>21</v>
      </c>
      <c r="N172" s="198" t="s">
        <v>42</v>
      </c>
      <c r="O172" s="40"/>
      <c r="P172" s="199">
        <f>O172*H172</f>
        <v>0</v>
      </c>
      <c r="Q172" s="199">
        <v>2.6800000000000001E-3</v>
      </c>
      <c r="R172" s="199">
        <f>Q172*H172</f>
        <v>0.66823924000000001</v>
      </c>
      <c r="S172" s="199">
        <v>0</v>
      </c>
      <c r="T172" s="200">
        <f>S172*H172</f>
        <v>0</v>
      </c>
      <c r="AR172" s="22" t="s">
        <v>157</v>
      </c>
      <c r="AT172" s="22" t="s">
        <v>152</v>
      </c>
      <c r="AU172" s="22" t="s">
        <v>81</v>
      </c>
      <c r="AY172" s="22" t="s">
        <v>150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22" t="s">
        <v>79</v>
      </c>
      <c r="BK172" s="201">
        <f>ROUND(I172*H172,2)</f>
        <v>0</v>
      </c>
      <c r="BL172" s="22" t="s">
        <v>157</v>
      </c>
      <c r="BM172" s="22" t="s">
        <v>302</v>
      </c>
    </row>
    <row r="173" spans="2:65" s="11" customFormat="1" ht="13.5">
      <c r="B173" s="202"/>
      <c r="C173" s="203"/>
      <c r="D173" s="204" t="s">
        <v>159</v>
      </c>
      <c r="E173" s="205" t="s">
        <v>21</v>
      </c>
      <c r="F173" s="206" t="s">
        <v>303</v>
      </c>
      <c r="G173" s="203"/>
      <c r="H173" s="207">
        <v>249.34299999999999</v>
      </c>
      <c r="I173" s="208"/>
      <c r="J173" s="203"/>
      <c r="K173" s="203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159</v>
      </c>
      <c r="AU173" s="213" t="s">
        <v>81</v>
      </c>
      <c r="AV173" s="11" t="s">
        <v>81</v>
      </c>
      <c r="AW173" s="11" t="s">
        <v>35</v>
      </c>
      <c r="AX173" s="11" t="s">
        <v>79</v>
      </c>
      <c r="AY173" s="213" t="s">
        <v>150</v>
      </c>
    </row>
    <row r="174" spans="2:65" s="1" customFormat="1" ht="22.9" customHeight="1">
      <c r="B174" s="39"/>
      <c r="C174" s="190" t="s">
        <v>304</v>
      </c>
      <c r="D174" s="190" t="s">
        <v>152</v>
      </c>
      <c r="E174" s="191" t="s">
        <v>305</v>
      </c>
      <c r="F174" s="192" t="s">
        <v>306</v>
      </c>
      <c r="G174" s="193" t="s">
        <v>155</v>
      </c>
      <c r="H174" s="194">
        <v>17.625</v>
      </c>
      <c r="I174" s="195"/>
      <c r="J174" s="196">
        <f>ROUND(I174*H174,2)</f>
        <v>0</v>
      </c>
      <c r="K174" s="192" t="s">
        <v>156</v>
      </c>
      <c r="L174" s="59"/>
      <c r="M174" s="197" t="s">
        <v>21</v>
      </c>
      <c r="N174" s="198" t="s">
        <v>42</v>
      </c>
      <c r="O174" s="40"/>
      <c r="P174" s="199">
        <f>O174*H174</f>
        <v>0</v>
      </c>
      <c r="Q174" s="199">
        <v>2.2563399999999998</v>
      </c>
      <c r="R174" s="199">
        <f>Q174*H174</f>
        <v>39.767992499999998</v>
      </c>
      <c r="S174" s="199">
        <v>0</v>
      </c>
      <c r="T174" s="200">
        <f>S174*H174</f>
        <v>0</v>
      </c>
      <c r="AR174" s="22" t="s">
        <v>157</v>
      </c>
      <c r="AT174" s="22" t="s">
        <v>152</v>
      </c>
      <c r="AU174" s="22" t="s">
        <v>81</v>
      </c>
      <c r="AY174" s="22" t="s">
        <v>150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22" t="s">
        <v>79</v>
      </c>
      <c r="BK174" s="201">
        <f>ROUND(I174*H174,2)</f>
        <v>0</v>
      </c>
      <c r="BL174" s="22" t="s">
        <v>157</v>
      </c>
      <c r="BM174" s="22" t="s">
        <v>307</v>
      </c>
    </row>
    <row r="175" spans="2:65" s="11" customFormat="1" ht="13.5">
      <c r="B175" s="202"/>
      <c r="C175" s="203"/>
      <c r="D175" s="204" t="s">
        <v>159</v>
      </c>
      <c r="E175" s="205" t="s">
        <v>21</v>
      </c>
      <c r="F175" s="206" t="s">
        <v>308</v>
      </c>
      <c r="G175" s="203"/>
      <c r="H175" s="207">
        <v>17.625</v>
      </c>
      <c r="I175" s="208"/>
      <c r="J175" s="203"/>
      <c r="K175" s="203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159</v>
      </c>
      <c r="AU175" s="213" t="s">
        <v>81</v>
      </c>
      <c r="AV175" s="11" t="s">
        <v>81</v>
      </c>
      <c r="AW175" s="11" t="s">
        <v>35</v>
      </c>
      <c r="AX175" s="11" t="s">
        <v>79</v>
      </c>
      <c r="AY175" s="213" t="s">
        <v>150</v>
      </c>
    </row>
    <row r="176" spans="2:65" s="1" customFormat="1" ht="14.45" customHeight="1">
      <c r="B176" s="39"/>
      <c r="C176" s="190" t="s">
        <v>309</v>
      </c>
      <c r="D176" s="190" t="s">
        <v>152</v>
      </c>
      <c r="E176" s="191" t="s">
        <v>310</v>
      </c>
      <c r="F176" s="192" t="s">
        <v>311</v>
      </c>
      <c r="G176" s="193" t="s">
        <v>172</v>
      </c>
      <c r="H176" s="194">
        <v>0.58799999999999997</v>
      </c>
      <c r="I176" s="195"/>
      <c r="J176" s="196">
        <f>ROUND(I176*H176,2)</f>
        <v>0</v>
      </c>
      <c r="K176" s="192" t="s">
        <v>156</v>
      </c>
      <c r="L176" s="59"/>
      <c r="M176" s="197" t="s">
        <v>21</v>
      </c>
      <c r="N176" s="198" t="s">
        <v>42</v>
      </c>
      <c r="O176" s="40"/>
      <c r="P176" s="199">
        <f>O176*H176</f>
        <v>0</v>
      </c>
      <c r="Q176" s="199">
        <v>1.06277</v>
      </c>
      <c r="R176" s="199">
        <f>Q176*H176</f>
        <v>0.62490875999999995</v>
      </c>
      <c r="S176" s="199">
        <v>0</v>
      </c>
      <c r="T176" s="200">
        <f>S176*H176</f>
        <v>0</v>
      </c>
      <c r="AR176" s="22" t="s">
        <v>157</v>
      </c>
      <c r="AT176" s="22" t="s">
        <v>152</v>
      </c>
      <c r="AU176" s="22" t="s">
        <v>81</v>
      </c>
      <c r="AY176" s="22" t="s">
        <v>150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22" t="s">
        <v>79</v>
      </c>
      <c r="BK176" s="201">
        <f>ROUND(I176*H176,2)</f>
        <v>0</v>
      </c>
      <c r="BL176" s="22" t="s">
        <v>157</v>
      </c>
      <c r="BM176" s="22" t="s">
        <v>312</v>
      </c>
    </row>
    <row r="177" spans="2:65" s="11" customFormat="1" ht="13.5">
      <c r="B177" s="202"/>
      <c r="C177" s="203"/>
      <c r="D177" s="204" t="s">
        <v>159</v>
      </c>
      <c r="E177" s="205" t="s">
        <v>21</v>
      </c>
      <c r="F177" s="206" t="s">
        <v>313</v>
      </c>
      <c r="G177" s="203"/>
      <c r="H177" s="207">
        <v>0.58799999999999997</v>
      </c>
      <c r="I177" s="208"/>
      <c r="J177" s="203"/>
      <c r="K177" s="203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159</v>
      </c>
      <c r="AU177" s="213" t="s">
        <v>81</v>
      </c>
      <c r="AV177" s="11" t="s">
        <v>81</v>
      </c>
      <c r="AW177" s="11" t="s">
        <v>35</v>
      </c>
      <c r="AX177" s="11" t="s">
        <v>79</v>
      </c>
      <c r="AY177" s="213" t="s">
        <v>150</v>
      </c>
    </row>
    <row r="178" spans="2:65" s="1" customFormat="1" ht="14.45" customHeight="1">
      <c r="B178" s="39"/>
      <c r="C178" s="190" t="s">
        <v>314</v>
      </c>
      <c r="D178" s="190" t="s">
        <v>152</v>
      </c>
      <c r="E178" s="191" t="s">
        <v>315</v>
      </c>
      <c r="F178" s="192" t="s">
        <v>316</v>
      </c>
      <c r="G178" s="193" t="s">
        <v>193</v>
      </c>
      <c r="H178" s="194">
        <v>151.80000000000001</v>
      </c>
      <c r="I178" s="195"/>
      <c r="J178" s="196">
        <f>ROUND(I178*H178,2)</f>
        <v>0</v>
      </c>
      <c r="K178" s="192" t="s">
        <v>156</v>
      </c>
      <c r="L178" s="59"/>
      <c r="M178" s="197" t="s">
        <v>21</v>
      </c>
      <c r="N178" s="198" t="s">
        <v>42</v>
      </c>
      <c r="O178" s="40"/>
      <c r="P178" s="199">
        <f>O178*H178</f>
        <v>0</v>
      </c>
      <c r="Q178" s="199">
        <v>9.2399999999999996E-2</v>
      </c>
      <c r="R178" s="199">
        <f>Q178*H178</f>
        <v>14.02632</v>
      </c>
      <c r="S178" s="199">
        <v>0</v>
      </c>
      <c r="T178" s="200">
        <f>S178*H178</f>
        <v>0</v>
      </c>
      <c r="AR178" s="22" t="s">
        <v>157</v>
      </c>
      <c r="AT178" s="22" t="s">
        <v>152</v>
      </c>
      <c r="AU178" s="22" t="s">
        <v>81</v>
      </c>
      <c r="AY178" s="22" t="s">
        <v>150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22" t="s">
        <v>79</v>
      </c>
      <c r="BK178" s="201">
        <f>ROUND(I178*H178,2)</f>
        <v>0</v>
      </c>
      <c r="BL178" s="22" t="s">
        <v>157</v>
      </c>
      <c r="BM178" s="22" t="s">
        <v>317</v>
      </c>
    </row>
    <row r="179" spans="2:65" s="11" customFormat="1" ht="13.5">
      <c r="B179" s="202"/>
      <c r="C179" s="203"/>
      <c r="D179" s="204" t="s">
        <v>159</v>
      </c>
      <c r="E179" s="205" t="s">
        <v>21</v>
      </c>
      <c r="F179" s="206" t="s">
        <v>318</v>
      </c>
      <c r="G179" s="203"/>
      <c r="H179" s="207">
        <v>117.5</v>
      </c>
      <c r="I179" s="208"/>
      <c r="J179" s="203"/>
      <c r="K179" s="203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159</v>
      </c>
      <c r="AU179" s="213" t="s">
        <v>81</v>
      </c>
      <c r="AV179" s="11" t="s">
        <v>81</v>
      </c>
      <c r="AW179" s="11" t="s">
        <v>35</v>
      </c>
      <c r="AX179" s="11" t="s">
        <v>71</v>
      </c>
      <c r="AY179" s="213" t="s">
        <v>150</v>
      </c>
    </row>
    <row r="180" spans="2:65" s="11" customFormat="1" ht="13.5">
      <c r="B180" s="202"/>
      <c r="C180" s="203"/>
      <c r="D180" s="204" t="s">
        <v>159</v>
      </c>
      <c r="E180" s="205" t="s">
        <v>21</v>
      </c>
      <c r="F180" s="206" t="s">
        <v>319</v>
      </c>
      <c r="G180" s="203"/>
      <c r="H180" s="207">
        <v>34.299999999999997</v>
      </c>
      <c r="I180" s="208"/>
      <c r="J180" s="203"/>
      <c r="K180" s="203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159</v>
      </c>
      <c r="AU180" s="213" t="s">
        <v>81</v>
      </c>
      <c r="AV180" s="11" t="s">
        <v>81</v>
      </c>
      <c r="AW180" s="11" t="s">
        <v>35</v>
      </c>
      <c r="AX180" s="11" t="s">
        <v>71</v>
      </c>
      <c r="AY180" s="213" t="s">
        <v>150</v>
      </c>
    </row>
    <row r="181" spans="2:65" s="12" customFormat="1" ht="13.5">
      <c r="B181" s="214"/>
      <c r="C181" s="215"/>
      <c r="D181" s="204" t="s">
        <v>159</v>
      </c>
      <c r="E181" s="216" t="s">
        <v>21</v>
      </c>
      <c r="F181" s="217" t="s">
        <v>162</v>
      </c>
      <c r="G181" s="215"/>
      <c r="H181" s="218">
        <v>151.80000000000001</v>
      </c>
      <c r="I181" s="219"/>
      <c r="J181" s="215"/>
      <c r="K181" s="215"/>
      <c r="L181" s="220"/>
      <c r="M181" s="221"/>
      <c r="N181" s="222"/>
      <c r="O181" s="222"/>
      <c r="P181" s="222"/>
      <c r="Q181" s="222"/>
      <c r="R181" s="222"/>
      <c r="S181" s="222"/>
      <c r="T181" s="223"/>
      <c r="AT181" s="224" t="s">
        <v>159</v>
      </c>
      <c r="AU181" s="224" t="s">
        <v>81</v>
      </c>
      <c r="AV181" s="12" t="s">
        <v>157</v>
      </c>
      <c r="AW181" s="12" t="s">
        <v>35</v>
      </c>
      <c r="AX181" s="12" t="s">
        <v>79</v>
      </c>
      <c r="AY181" s="224" t="s">
        <v>150</v>
      </c>
    </row>
    <row r="182" spans="2:65" s="1" customFormat="1" ht="14.45" customHeight="1">
      <c r="B182" s="39"/>
      <c r="C182" s="190" t="s">
        <v>320</v>
      </c>
      <c r="D182" s="190" t="s">
        <v>152</v>
      </c>
      <c r="E182" s="191" t="s">
        <v>321</v>
      </c>
      <c r="F182" s="192" t="s">
        <v>322</v>
      </c>
      <c r="G182" s="193" t="s">
        <v>155</v>
      </c>
      <c r="H182" s="194">
        <v>13.85</v>
      </c>
      <c r="I182" s="195"/>
      <c r="J182" s="196">
        <f>ROUND(I182*H182,2)</f>
        <v>0</v>
      </c>
      <c r="K182" s="192" t="s">
        <v>156</v>
      </c>
      <c r="L182" s="59"/>
      <c r="M182" s="197" t="s">
        <v>21</v>
      </c>
      <c r="N182" s="198" t="s">
        <v>42</v>
      </c>
      <c r="O182" s="40"/>
      <c r="P182" s="199">
        <f>O182*H182</f>
        <v>0</v>
      </c>
      <c r="Q182" s="199">
        <v>1.837</v>
      </c>
      <c r="R182" s="199">
        <f>Q182*H182</f>
        <v>25.442449999999997</v>
      </c>
      <c r="S182" s="199">
        <v>0</v>
      </c>
      <c r="T182" s="200">
        <f>S182*H182</f>
        <v>0</v>
      </c>
      <c r="AR182" s="22" t="s">
        <v>157</v>
      </c>
      <c r="AT182" s="22" t="s">
        <v>152</v>
      </c>
      <c r="AU182" s="22" t="s">
        <v>81</v>
      </c>
      <c r="AY182" s="22" t="s">
        <v>150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22" t="s">
        <v>79</v>
      </c>
      <c r="BK182" s="201">
        <f>ROUND(I182*H182,2)</f>
        <v>0</v>
      </c>
      <c r="BL182" s="22" t="s">
        <v>157</v>
      </c>
      <c r="BM182" s="22" t="s">
        <v>323</v>
      </c>
    </row>
    <row r="183" spans="2:65" s="11" customFormat="1" ht="13.5">
      <c r="B183" s="202"/>
      <c r="C183" s="203"/>
      <c r="D183" s="204" t="s">
        <v>159</v>
      </c>
      <c r="E183" s="205" t="s">
        <v>21</v>
      </c>
      <c r="F183" s="206" t="s">
        <v>324</v>
      </c>
      <c r="G183" s="203"/>
      <c r="H183" s="207">
        <v>11.75</v>
      </c>
      <c r="I183" s="208"/>
      <c r="J183" s="203"/>
      <c r="K183" s="203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159</v>
      </c>
      <c r="AU183" s="213" t="s">
        <v>81</v>
      </c>
      <c r="AV183" s="11" t="s">
        <v>81</v>
      </c>
      <c r="AW183" s="11" t="s">
        <v>35</v>
      </c>
      <c r="AX183" s="11" t="s">
        <v>71</v>
      </c>
      <c r="AY183" s="213" t="s">
        <v>150</v>
      </c>
    </row>
    <row r="184" spans="2:65" s="11" customFormat="1" ht="13.5">
      <c r="B184" s="202"/>
      <c r="C184" s="203"/>
      <c r="D184" s="204" t="s">
        <v>159</v>
      </c>
      <c r="E184" s="205" t="s">
        <v>21</v>
      </c>
      <c r="F184" s="206" t="s">
        <v>325</v>
      </c>
      <c r="G184" s="203"/>
      <c r="H184" s="207">
        <v>2.1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159</v>
      </c>
      <c r="AU184" s="213" t="s">
        <v>81</v>
      </c>
      <c r="AV184" s="11" t="s">
        <v>81</v>
      </c>
      <c r="AW184" s="11" t="s">
        <v>35</v>
      </c>
      <c r="AX184" s="11" t="s">
        <v>71</v>
      </c>
      <c r="AY184" s="213" t="s">
        <v>150</v>
      </c>
    </row>
    <row r="185" spans="2:65" s="12" customFormat="1" ht="13.5">
      <c r="B185" s="214"/>
      <c r="C185" s="215"/>
      <c r="D185" s="204" t="s">
        <v>159</v>
      </c>
      <c r="E185" s="216" t="s">
        <v>21</v>
      </c>
      <c r="F185" s="217" t="s">
        <v>162</v>
      </c>
      <c r="G185" s="215"/>
      <c r="H185" s="218">
        <v>13.85</v>
      </c>
      <c r="I185" s="219"/>
      <c r="J185" s="215"/>
      <c r="K185" s="215"/>
      <c r="L185" s="220"/>
      <c r="M185" s="221"/>
      <c r="N185" s="222"/>
      <c r="O185" s="222"/>
      <c r="P185" s="222"/>
      <c r="Q185" s="222"/>
      <c r="R185" s="222"/>
      <c r="S185" s="222"/>
      <c r="T185" s="223"/>
      <c r="AT185" s="224" t="s">
        <v>159</v>
      </c>
      <c r="AU185" s="224" t="s">
        <v>81</v>
      </c>
      <c r="AV185" s="12" t="s">
        <v>157</v>
      </c>
      <c r="AW185" s="12" t="s">
        <v>35</v>
      </c>
      <c r="AX185" s="12" t="s">
        <v>79</v>
      </c>
      <c r="AY185" s="224" t="s">
        <v>150</v>
      </c>
    </row>
    <row r="186" spans="2:65" s="1" customFormat="1" ht="14.45" customHeight="1">
      <c r="B186" s="39"/>
      <c r="C186" s="190" t="s">
        <v>326</v>
      </c>
      <c r="D186" s="190" t="s">
        <v>152</v>
      </c>
      <c r="E186" s="191" t="s">
        <v>327</v>
      </c>
      <c r="F186" s="192" t="s">
        <v>328</v>
      </c>
      <c r="G186" s="193" t="s">
        <v>193</v>
      </c>
      <c r="H186" s="194">
        <v>26.9</v>
      </c>
      <c r="I186" s="195"/>
      <c r="J186" s="196">
        <f>ROUND(I186*H186,2)</f>
        <v>0</v>
      </c>
      <c r="K186" s="192" t="s">
        <v>156</v>
      </c>
      <c r="L186" s="59"/>
      <c r="M186" s="197" t="s">
        <v>21</v>
      </c>
      <c r="N186" s="198" t="s">
        <v>42</v>
      </c>
      <c r="O186" s="40"/>
      <c r="P186" s="199">
        <f>O186*H186</f>
        <v>0</v>
      </c>
      <c r="Q186" s="199">
        <v>0.1837</v>
      </c>
      <c r="R186" s="199">
        <f>Q186*H186</f>
        <v>4.9415300000000002</v>
      </c>
      <c r="S186" s="199">
        <v>0</v>
      </c>
      <c r="T186" s="200">
        <f>S186*H186</f>
        <v>0</v>
      </c>
      <c r="AR186" s="22" t="s">
        <v>157</v>
      </c>
      <c r="AT186" s="22" t="s">
        <v>152</v>
      </c>
      <c r="AU186" s="22" t="s">
        <v>81</v>
      </c>
      <c r="AY186" s="22" t="s">
        <v>150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22" t="s">
        <v>79</v>
      </c>
      <c r="BK186" s="201">
        <f>ROUND(I186*H186,2)</f>
        <v>0</v>
      </c>
      <c r="BL186" s="22" t="s">
        <v>157</v>
      </c>
      <c r="BM186" s="22" t="s">
        <v>329</v>
      </c>
    </row>
    <row r="187" spans="2:65" s="11" customFormat="1" ht="13.5">
      <c r="B187" s="202"/>
      <c r="C187" s="203"/>
      <c r="D187" s="204" t="s">
        <v>159</v>
      </c>
      <c r="E187" s="205" t="s">
        <v>21</v>
      </c>
      <c r="F187" s="206" t="s">
        <v>330</v>
      </c>
      <c r="G187" s="203"/>
      <c r="H187" s="207">
        <v>26.9</v>
      </c>
      <c r="I187" s="208"/>
      <c r="J187" s="203"/>
      <c r="K187" s="203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159</v>
      </c>
      <c r="AU187" s="213" t="s">
        <v>81</v>
      </c>
      <c r="AV187" s="11" t="s">
        <v>81</v>
      </c>
      <c r="AW187" s="11" t="s">
        <v>35</v>
      </c>
      <c r="AX187" s="11" t="s">
        <v>79</v>
      </c>
      <c r="AY187" s="213" t="s">
        <v>150</v>
      </c>
    </row>
    <row r="188" spans="2:65" s="1" customFormat="1" ht="14.45" customHeight="1">
      <c r="B188" s="39"/>
      <c r="C188" s="190" t="s">
        <v>331</v>
      </c>
      <c r="D188" s="190" t="s">
        <v>152</v>
      </c>
      <c r="E188" s="191" t="s">
        <v>332</v>
      </c>
      <c r="F188" s="192" t="s">
        <v>333</v>
      </c>
      <c r="G188" s="193" t="s">
        <v>260</v>
      </c>
      <c r="H188" s="194">
        <v>53.8</v>
      </c>
      <c r="I188" s="195"/>
      <c r="J188" s="196">
        <f>ROUND(I188*H188,2)</f>
        <v>0</v>
      </c>
      <c r="K188" s="192" t="s">
        <v>156</v>
      </c>
      <c r="L188" s="59"/>
      <c r="M188" s="197" t="s">
        <v>21</v>
      </c>
      <c r="N188" s="198" t="s">
        <v>42</v>
      </c>
      <c r="O188" s="40"/>
      <c r="P188" s="199">
        <f>O188*H188</f>
        <v>0</v>
      </c>
      <c r="Q188" s="199">
        <v>0.12895000000000001</v>
      </c>
      <c r="R188" s="199">
        <f>Q188*H188</f>
        <v>6.9375100000000005</v>
      </c>
      <c r="S188" s="199">
        <v>0</v>
      </c>
      <c r="T188" s="200">
        <f>S188*H188</f>
        <v>0</v>
      </c>
      <c r="AR188" s="22" t="s">
        <v>157</v>
      </c>
      <c r="AT188" s="22" t="s">
        <v>152</v>
      </c>
      <c r="AU188" s="22" t="s">
        <v>81</v>
      </c>
      <c r="AY188" s="22" t="s">
        <v>150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22" t="s">
        <v>79</v>
      </c>
      <c r="BK188" s="201">
        <f>ROUND(I188*H188,2)</f>
        <v>0</v>
      </c>
      <c r="BL188" s="22" t="s">
        <v>157</v>
      </c>
      <c r="BM188" s="22" t="s">
        <v>334</v>
      </c>
    </row>
    <row r="189" spans="2:65" s="11" customFormat="1" ht="13.5">
      <c r="B189" s="202"/>
      <c r="C189" s="203"/>
      <c r="D189" s="204" t="s">
        <v>159</v>
      </c>
      <c r="E189" s="205" t="s">
        <v>21</v>
      </c>
      <c r="F189" s="206" t="s">
        <v>335</v>
      </c>
      <c r="G189" s="203"/>
      <c r="H189" s="207">
        <v>53.8</v>
      </c>
      <c r="I189" s="208"/>
      <c r="J189" s="203"/>
      <c r="K189" s="203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159</v>
      </c>
      <c r="AU189" s="213" t="s">
        <v>81</v>
      </c>
      <c r="AV189" s="11" t="s">
        <v>81</v>
      </c>
      <c r="AW189" s="11" t="s">
        <v>35</v>
      </c>
      <c r="AX189" s="11" t="s">
        <v>79</v>
      </c>
      <c r="AY189" s="213" t="s">
        <v>150</v>
      </c>
    </row>
    <row r="190" spans="2:65" s="1" customFormat="1" ht="22.9" customHeight="1">
      <c r="B190" s="39"/>
      <c r="C190" s="190" t="s">
        <v>336</v>
      </c>
      <c r="D190" s="190" t="s">
        <v>152</v>
      </c>
      <c r="E190" s="191" t="s">
        <v>337</v>
      </c>
      <c r="F190" s="192" t="s">
        <v>338</v>
      </c>
      <c r="G190" s="193" t="s">
        <v>339</v>
      </c>
      <c r="H190" s="194">
        <v>6</v>
      </c>
      <c r="I190" s="195"/>
      <c r="J190" s="196">
        <f>ROUND(I190*H190,2)</f>
        <v>0</v>
      </c>
      <c r="K190" s="192" t="s">
        <v>156</v>
      </c>
      <c r="L190" s="59"/>
      <c r="M190" s="197" t="s">
        <v>21</v>
      </c>
      <c r="N190" s="198" t="s">
        <v>42</v>
      </c>
      <c r="O190" s="40"/>
      <c r="P190" s="199">
        <f>O190*H190</f>
        <v>0</v>
      </c>
      <c r="Q190" s="199">
        <v>1.6979999999999999E-2</v>
      </c>
      <c r="R190" s="199">
        <f>Q190*H190</f>
        <v>0.10188</v>
      </c>
      <c r="S190" s="199">
        <v>0</v>
      </c>
      <c r="T190" s="200">
        <f>S190*H190</f>
        <v>0</v>
      </c>
      <c r="AR190" s="22" t="s">
        <v>157</v>
      </c>
      <c r="AT190" s="22" t="s">
        <v>152</v>
      </c>
      <c r="AU190" s="22" t="s">
        <v>81</v>
      </c>
      <c r="AY190" s="22" t="s">
        <v>150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22" t="s">
        <v>79</v>
      </c>
      <c r="BK190" s="201">
        <f>ROUND(I190*H190,2)</f>
        <v>0</v>
      </c>
      <c r="BL190" s="22" t="s">
        <v>157</v>
      </c>
      <c r="BM190" s="22" t="s">
        <v>340</v>
      </c>
    </row>
    <row r="191" spans="2:65" s="1" customFormat="1" ht="14.45" customHeight="1">
      <c r="B191" s="39"/>
      <c r="C191" s="225" t="s">
        <v>341</v>
      </c>
      <c r="D191" s="225" t="s">
        <v>180</v>
      </c>
      <c r="E191" s="226" t="s">
        <v>342</v>
      </c>
      <c r="F191" s="227" t="s">
        <v>343</v>
      </c>
      <c r="G191" s="228" t="s">
        <v>339</v>
      </c>
      <c r="H191" s="229">
        <v>6</v>
      </c>
      <c r="I191" s="230"/>
      <c r="J191" s="231">
        <f>ROUND(I191*H191,2)</f>
        <v>0</v>
      </c>
      <c r="K191" s="227" t="s">
        <v>156</v>
      </c>
      <c r="L191" s="232"/>
      <c r="M191" s="233" t="s">
        <v>21</v>
      </c>
      <c r="N191" s="234" t="s">
        <v>42</v>
      </c>
      <c r="O191" s="40"/>
      <c r="P191" s="199">
        <f>O191*H191</f>
        <v>0</v>
      </c>
      <c r="Q191" s="199">
        <v>1.0800000000000001E-2</v>
      </c>
      <c r="R191" s="199">
        <f>Q191*H191</f>
        <v>6.4799999999999996E-2</v>
      </c>
      <c r="S191" s="199">
        <v>0</v>
      </c>
      <c r="T191" s="200">
        <f>S191*H191</f>
        <v>0</v>
      </c>
      <c r="AR191" s="22" t="s">
        <v>183</v>
      </c>
      <c r="AT191" s="22" t="s">
        <v>180</v>
      </c>
      <c r="AU191" s="22" t="s">
        <v>81</v>
      </c>
      <c r="AY191" s="22" t="s">
        <v>150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22" t="s">
        <v>79</v>
      </c>
      <c r="BK191" s="201">
        <f>ROUND(I191*H191,2)</f>
        <v>0</v>
      </c>
      <c r="BL191" s="22" t="s">
        <v>157</v>
      </c>
      <c r="BM191" s="22" t="s">
        <v>344</v>
      </c>
    </row>
    <row r="192" spans="2:65" s="10" customFormat="1" ht="29.85" customHeight="1">
      <c r="B192" s="174"/>
      <c r="C192" s="175"/>
      <c r="D192" s="176" t="s">
        <v>70</v>
      </c>
      <c r="E192" s="188" t="s">
        <v>196</v>
      </c>
      <c r="F192" s="188" t="s">
        <v>345</v>
      </c>
      <c r="G192" s="175"/>
      <c r="H192" s="175"/>
      <c r="I192" s="178"/>
      <c r="J192" s="189">
        <f>BK192</f>
        <v>0</v>
      </c>
      <c r="K192" s="175"/>
      <c r="L192" s="180"/>
      <c r="M192" s="181"/>
      <c r="N192" s="182"/>
      <c r="O192" s="182"/>
      <c r="P192" s="183">
        <f>SUM(P193:P238)</f>
        <v>0</v>
      </c>
      <c r="Q192" s="182"/>
      <c r="R192" s="183">
        <f>SUM(R193:R238)</f>
        <v>9.8417000000000004E-2</v>
      </c>
      <c r="S192" s="182"/>
      <c r="T192" s="184">
        <f>SUM(T193:T238)</f>
        <v>146.369934</v>
      </c>
      <c r="AR192" s="185" t="s">
        <v>79</v>
      </c>
      <c r="AT192" s="186" t="s">
        <v>70</v>
      </c>
      <c r="AU192" s="186" t="s">
        <v>79</v>
      </c>
      <c r="AY192" s="185" t="s">
        <v>150</v>
      </c>
      <c r="BK192" s="187">
        <f>SUM(BK193:BK238)</f>
        <v>0</v>
      </c>
    </row>
    <row r="193" spans="2:65" s="1" customFormat="1" ht="22.9" customHeight="1">
      <c r="B193" s="39"/>
      <c r="C193" s="190" t="s">
        <v>346</v>
      </c>
      <c r="D193" s="190" t="s">
        <v>152</v>
      </c>
      <c r="E193" s="191" t="s">
        <v>347</v>
      </c>
      <c r="F193" s="192" t="s">
        <v>348</v>
      </c>
      <c r="G193" s="193" t="s">
        <v>193</v>
      </c>
      <c r="H193" s="194">
        <v>300</v>
      </c>
      <c r="I193" s="195"/>
      <c r="J193" s="196">
        <f>ROUND(I193*H193,2)</f>
        <v>0</v>
      </c>
      <c r="K193" s="192" t="s">
        <v>156</v>
      </c>
      <c r="L193" s="59"/>
      <c r="M193" s="197" t="s">
        <v>21</v>
      </c>
      <c r="N193" s="198" t="s">
        <v>42</v>
      </c>
      <c r="O193" s="40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AR193" s="22" t="s">
        <v>157</v>
      </c>
      <c r="AT193" s="22" t="s">
        <v>152</v>
      </c>
      <c r="AU193" s="22" t="s">
        <v>81</v>
      </c>
      <c r="AY193" s="22" t="s">
        <v>150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22" t="s">
        <v>79</v>
      </c>
      <c r="BK193" s="201">
        <f>ROUND(I193*H193,2)</f>
        <v>0</v>
      </c>
      <c r="BL193" s="22" t="s">
        <v>157</v>
      </c>
      <c r="BM193" s="22" t="s">
        <v>349</v>
      </c>
    </row>
    <row r="194" spans="2:65" s="11" customFormat="1" ht="13.5">
      <c r="B194" s="202"/>
      <c r="C194" s="203"/>
      <c r="D194" s="204" t="s">
        <v>159</v>
      </c>
      <c r="E194" s="205" t="s">
        <v>21</v>
      </c>
      <c r="F194" s="206" t="s">
        <v>350</v>
      </c>
      <c r="G194" s="203"/>
      <c r="H194" s="207">
        <v>300</v>
      </c>
      <c r="I194" s="208"/>
      <c r="J194" s="203"/>
      <c r="K194" s="203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159</v>
      </c>
      <c r="AU194" s="213" t="s">
        <v>81</v>
      </c>
      <c r="AV194" s="11" t="s">
        <v>81</v>
      </c>
      <c r="AW194" s="11" t="s">
        <v>35</v>
      </c>
      <c r="AX194" s="11" t="s">
        <v>79</v>
      </c>
      <c r="AY194" s="213" t="s">
        <v>150</v>
      </c>
    </row>
    <row r="195" spans="2:65" s="1" customFormat="1" ht="22.9" customHeight="1">
      <c r="B195" s="39"/>
      <c r="C195" s="190" t="s">
        <v>351</v>
      </c>
      <c r="D195" s="190" t="s">
        <v>152</v>
      </c>
      <c r="E195" s="191" t="s">
        <v>352</v>
      </c>
      <c r="F195" s="192" t="s">
        <v>353</v>
      </c>
      <c r="G195" s="193" t="s">
        <v>193</v>
      </c>
      <c r="H195" s="194">
        <v>27000</v>
      </c>
      <c r="I195" s="195"/>
      <c r="J195" s="196">
        <f>ROUND(I195*H195,2)</f>
        <v>0</v>
      </c>
      <c r="K195" s="192" t="s">
        <v>156</v>
      </c>
      <c r="L195" s="59"/>
      <c r="M195" s="197" t="s">
        <v>21</v>
      </c>
      <c r="N195" s="198" t="s">
        <v>42</v>
      </c>
      <c r="O195" s="40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AR195" s="22" t="s">
        <v>157</v>
      </c>
      <c r="AT195" s="22" t="s">
        <v>152</v>
      </c>
      <c r="AU195" s="22" t="s">
        <v>81</v>
      </c>
      <c r="AY195" s="22" t="s">
        <v>150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22" t="s">
        <v>79</v>
      </c>
      <c r="BK195" s="201">
        <f>ROUND(I195*H195,2)</f>
        <v>0</v>
      </c>
      <c r="BL195" s="22" t="s">
        <v>157</v>
      </c>
      <c r="BM195" s="22" t="s">
        <v>354</v>
      </c>
    </row>
    <row r="196" spans="2:65" s="11" customFormat="1" ht="13.5">
      <c r="B196" s="202"/>
      <c r="C196" s="203"/>
      <c r="D196" s="204" t="s">
        <v>159</v>
      </c>
      <c r="E196" s="203"/>
      <c r="F196" s="206" t="s">
        <v>355</v>
      </c>
      <c r="G196" s="203"/>
      <c r="H196" s="207">
        <v>27000</v>
      </c>
      <c r="I196" s="208"/>
      <c r="J196" s="203"/>
      <c r="K196" s="203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159</v>
      </c>
      <c r="AU196" s="213" t="s">
        <v>81</v>
      </c>
      <c r="AV196" s="11" t="s">
        <v>81</v>
      </c>
      <c r="AW196" s="11" t="s">
        <v>6</v>
      </c>
      <c r="AX196" s="11" t="s">
        <v>79</v>
      </c>
      <c r="AY196" s="213" t="s">
        <v>150</v>
      </c>
    </row>
    <row r="197" spans="2:65" s="1" customFormat="1" ht="22.9" customHeight="1">
      <c r="B197" s="39"/>
      <c r="C197" s="190" t="s">
        <v>356</v>
      </c>
      <c r="D197" s="190" t="s">
        <v>152</v>
      </c>
      <c r="E197" s="191" t="s">
        <v>357</v>
      </c>
      <c r="F197" s="192" t="s">
        <v>358</v>
      </c>
      <c r="G197" s="193" t="s">
        <v>193</v>
      </c>
      <c r="H197" s="194">
        <v>300</v>
      </c>
      <c r="I197" s="195"/>
      <c r="J197" s="196">
        <f>ROUND(I197*H197,2)</f>
        <v>0</v>
      </c>
      <c r="K197" s="192" t="s">
        <v>156</v>
      </c>
      <c r="L197" s="59"/>
      <c r="M197" s="197" t="s">
        <v>21</v>
      </c>
      <c r="N197" s="198" t="s">
        <v>42</v>
      </c>
      <c r="O197" s="40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AR197" s="22" t="s">
        <v>157</v>
      </c>
      <c r="AT197" s="22" t="s">
        <v>152</v>
      </c>
      <c r="AU197" s="22" t="s">
        <v>81</v>
      </c>
      <c r="AY197" s="22" t="s">
        <v>150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22" t="s">
        <v>79</v>
      </c>
      <c r="BK197" s="201">
        <f>ROUND(I197*H197,2)</f>
        <v>0</v>
      </c>
      <c r="BL197" s="22" t="s">
        <v>157</v>
      </c>
      <c r="BM197" s="22" t="s">
        <v>359</v>
      </c>
    </row>
    <row r="198" spans="2:65" s="1" customFormat="1" ht="14.45" customHeight="1">
      <c r="B198" s="39"/>
      <c r="C198" s="190" t="s">
        <v>360</v>
      </c>
      <c r="D198" s="190" t="s">
        <v>152</v>
      </c>
      <c r="E198" s="191" t="s">
        <v>361</v>
      </c>
      <c r="F198" s="192" t="s">
        <v>362</v>
      </c>
      <c r="G198" s="193" t="s">
        <v>193</v>
      </c>
      <c r="H198" s="194">
        <v>300</v>
      </c>
      <c r="I198" s="195"/>
      <c r="J198" s="196">
        <f>ROUND(I198*H198,2)</f>
        <v>0</v>
      </c>
      <c r="K198" s="192" t="s">
        <v>156</v>
      </c>
      <c r="L198" s="59"/>
      <c r="M198" s="197" t="s">
        <v>21</v>
      </c>
      <c r="N198" s="198" t="s">
        <v>42</v>
      </c>
      <c r="O198" s="40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AR198" s="22" t="s">
        <v>157</v>
      </c>
      <c r="AT198" s="22" t="s">
        <v>152</v>
      </c>
      <c r="AU198" s="22" t="s">
        <v>81</v>
      </c>
      <c r="AY198" s="22" t="s">
        <v>150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22" t="s">
        <v>79</v>
      </c>
      <c r="BK198" s="201">
        <f>ROUND(I198*H198,2)</f>
        <v>0</v>
      </c>
      <c r="BL198" s="22" t="s">
        <v>157</v>
      </c>
      <c r="BM198" s="22" t="s">
        <v>363</v>
      </c>
    </row>
    <row r="199" spans="2:65" s="1" customFormat="1" ht="14.45" customHeight="1">
      <c r="B199" s="39"/>
      <c r="C199" s="190" t="s">
        <v>364</v>
      </c>
      <c r="D199" s="190" t="s">
        <v>152</v>
      </c>
      <c r="E199" s="191" t="s">
        <v>365</v>
      </c>
      <c r="F199" s="192" t="s">
        <v>366</v>
      </c>
      <c r="G199" s="193" t="s">
        <v>193</v>
      </c>
      <c r="H199" s="194">
        <v>18000</v>
      </c>
      <c r="I199" s="195"/>
      <c r="J199" s="196">
        <f>ROUND(I199*H199,2)</f>
        <v>0</v>
      </c>
      <c r="K199" s="192" t="s">
        <v>156</v>
      </c>
      <c r="L199" s="59"/>
      <c r="M199" s="197" t="s">
        <v>21</v>
      </c>
      <c r="N199" s="198" t="s">
        <v>42</v>
      </c>
      <c r="O199" s="40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AR199" s="22" t="s">
        <v>157</v>
      </c>
      <c r="AT199" s="22" t="s">
        <v>152</v>
      </c>
      <c r="AU199" s="22" t="s">
        <v>81</v>
      </c>
      <c r="AY199" s="22" t="s">
        <v>150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22" t="s">
        <v>79</v>
      </c>
      <c r="BK199" s="201">
        <f>ROUND(I199*H199,2)</f>
        <v>0</v>
      </c>
      <c r="BL199" s="22" t="s">
        <v>157</v>
      </c>
      <c r="BM199" s="22" t="s">
        <v>367</v>
      </c>
    </row>
    <row r="200" spans="2:65" s="11" customFormat="1" ht="13.5">
      <c r="B200" s="202"/>
      <c r="C200" s="203"/>
      <c r="D200" s="204" t="s">
        <v>159</v>
      </c>
      <c r="E200" s="203"/>
      <c r="F200" s="206" t="s">
        <v>368</v>
      </c>
      <c r="G200" s="203"/>
      <c r="H200" s="207">
        <v>18000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159</v>
      </c>
      <c r="AU200" s="213" t="s">
        <v>81</v>
      </c>
      <c r="AV200" s="11" t="s">
        <v>81</v>
      </c>
      <c r="AW200" s="11" t="s">
        <v>6</v>
      </c>
      <c r="AX200" s="11" t="s">
        <v>79</v>
      </c>
      <c r="AY200" s="213" t="s">
        <v>150</v>
      </c>
    </row>
    <row r="201" spans="2:65" s="1" customFormat="1" ht="14.45" customHeight="1">
      <c r="B201" s="39"/>
      <c r="C201" s="190" t="s">
        <v>369</v>
      </c>
      <c r="D201" s="190" t="s">
        <v>152</v>
      </c>
      <c r="E201" s="191" t="s">
        <v>370</v>
      </c>
      <c r="F201" s="192" t="s">
        <v>371</v>
      </c>
      <c r="G201" s="193" t="s">
        <v>193</v>
      </c>
      <c r="H201" s="194">
        <v>300</v>
      </c>
      <c r="I201" s="195"/>
      <c r="J201" s="196">
        <f>ROUND(I201*H201,2)</f>
        <v>0</v>
      </c>
      <c r="K201" s="192" t="s">
        <v>156</v>
      </c>
      <c r="L201" s="59"/>
      <c r="M201" s="197" t="s">
        <v>21</v>
      </c>
      <c r="N201" s="198" t="s">
        <v>42</v>
      </c>
      <c r="O201" s="40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AR201" s="22" t="s">
        <v>157</v>
      </c>
      <c r="AT201" s="22" t="s">
        <v>152</v>
      </c>
      <c r="AU201" s="22" t="s">
        <v>81</v>
      </c>
      <c r="AY201" s="22" t="s">
        <v>150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22" t="s">
        <v>79</v>
      </c>
      <c r="BK201" s="201">
        <f>ROUND(I201*H201,2)</f>
        <v>0</v>
      </c>
      <c r="BL201" s="22" t="s">
        <v>157</v>
      </c>
      <c r="BM201" s="22" t="s">
        <v>372</v>
      </c>
    </row>
    <row r="202" spans="2:65" s="1" customFormat="1" ht="22.9" customHeight="1">
      <c r="B202" s="39"/>
      <c r="C202" s="190" t="s">
        <v>373</v>
      </c>
      <c r="D202" s="190" t="s">
        <v>152</v>
      </c>
      <c r="E202" s="191" t="s">
        <v>374</v>
      </c>
      <c r="F202" s="192" t="s">
        <v>375</v>
      </c>
      <c r="G202" s="193" t="s">
        <v>193</v>
      </c>
      <c r="H202" s="194">
        <v>180</v>
      </c>
      <c r="I202" s="195"/>
      <c r="J202" s="196">
        <f>ROUND(I202*H202,2)</f>
        <v>0</v>
      </c>
      <c r="K202" s="192" t="s">
        <v>156</v>
      </c>
      <c r="L202" s="59"/>
      <c r="M202" s="197" t="s">
        <v>21</v>
      </c>
      <c r="N202" s="198" t="s">
        <v>42</v>
      </c>
      <c r="O202" s="40"/>
      <c r="P202" s="199">
        <f>O202*H202</f>
        <v>0</v>
      </c>
      <c r="Q202" s="199">
        <v>1.2999999999999999E-4</v>
      </c>
      <c r="R202" s="199">
        <f>Q202*H202</f>
        <v>2.3399999999999997E-2</v>
      </c>
      <c r="S202" s="199">
        <v>0</v>
      </c>
      <c r="T202" s="200">
        <f>S202*H202</f>
        <v>0</v>
      </c>
      <c r="AR202" s="22" t="s">
        <v>157</v>
      </c>
      <c r="AT202" s="22" t="s">
        <v>152</v>
      </c>
      <c r="AU202" s="22" t="s">
        <v>81</v>
      </c>
      <c r="AY202" s="22" t="s">
        <v>150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22" t="s">
        <v>79</v>
      </c>
      <c r="BK202" s="201">
        <f>ROUND(I202*H202,2)</f>
        <v>0</v>
      </c>
      <c r="BL202" s="22" t="s">
        <v>157</v>
      </c>
      <c r="BM202" s="22" t="s">
        <v>376</v>
      </c>
    </row>
    <row r="203" spans="2:65" s="1" customFormat="1" ht="14.45" customHeight="1">
      <c r="B203" s="39"/>
      <c r="C203" s="190" t="s">
        <v>377</v>
      </c>
      <c r="D203" s="190" t="s">
        <v>152</v>
      </c>
      <c r="E203" s="191" t="s">
        <v>378</v>
      </c>
      <c r="F203" s="192" t="s">
        <v>379</v>
      </c>
      <c r="G203" s="193" t="s">
        <v>193</v>
      </c>
      <c r="H203" s="194">
        <v>129.99600000000001</v>
      </c>
      <c r="I203" s="195"/>
      <c r="J203" s="196">
        <f>ROUND(I203*H203,2)</f>
        <v>0</v>
      </c>
      <c r="K203" s="192" t="s">
        <v>156</v>
      </c>
      <c r="L203" s="59"/>
      <c r="M203" s="197" t="s">
        <v>21</v>
      </c>
      <c r="N203" s="198" t="s">
        <v>42</v>
      </c>
      <c r="O203" s="40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AR203" s="22" t="s">
        <v>157</v>
      </c>
      <c r="AT203" s="22" t="s">
        <v>152</v>
      </c>
      <c r="AU203" s="22" t="s">
        <v>81</v>
      </c>
      <c r="AY203" s="22" t="s">
        <v>150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22" t="s">
        <v>79</v>
      </c>
      <c r="BK203" s="201">
        <f>ROUND(I203*H203,2)</f>
        <v>0</v>
      </c>
      <c r="BL203" s="22" t="s">
        <v>157</v>
      </c>
      <c r="BM203" s="22" t="s">
        <v>380</v>
      </c>
    </row>
    <row r="204" spans="2:65" s="11" customFormat="1" ht="13.5">
      <c r="B204" s="202"/>
      <c r="C204" s="203"/>
      <c r="D204" s="204" t="s">
        <v>159</v>
      </c>
      <c r="E204" s="205" t="s">
        <v>21</v>
      </c>
      <c r="F204" s="206" t="s">
        <v>381</v>
      </c>
      <c r="G204" s="203"/>
      <c r="H204" s="207">
        <v>129.99600000000001</v>
      </c>
      <c r="I204" s="208"/>
      <c r="J204" s="203"/>
      <c r="K204" s="203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159</v>
      </c>
      <c r="AU204" s="213" t="s">
        <v>81</v>
      </c>
      <c r="AV204" s="11" t="s">
        <v>81</v>
      </c>
      <c r="AW204" s="11" t="s">
        <v>35</v>
      </c>
      <c r="AX204" s="11" t="s">
        <v>79</v>
      </c>
      <c r="AY204" s="213" t="s">
        <v>150</v>
      </c>
    </row>
    <row r="205" spans="2:65" s="1" customFormat="1" ht="22.9" customHeight="1">
      <c r="B205" s="39"/>
      <c r="C205" s="190" t="s">
        <v>382</v>
      </c>
      <c r="D205" s="190" t="s">
        <v>152</v>
      </c>
      <c r="E205" s="191" t="s">
        <v>383</v>
      </c>
      <c r="F205" s="192" t="s">
        <v>384</v>
      </c>
      <c r="G205" s="193" t="s">
        <v>339</v>
      </c>
      <c r="H205" s="194">
        <v>1</v>
      </c>
      <c r="I205" s="195"/>
      <c r="J205" s="196">
        <f>ROUND(I205*H205,2)</f>
        <v>0</v>
      </c>
      <c r="K205" s="192" t="s">
        <v>156</v>
      </c>
      <c r="L205" s="59"/>
      <c r="M205" s="197" t="s">
        <v>21</v>
      </c>
      <c r="N205" s="198" t="s">
        <v>42</v>
      </c>
      <c r="O205" s="40"/>
      <c r="P205" s="199">
        <f>O205*H205</f>
        <v>0</v>
      </c>
      <c r="Q205" s="199">
        <v>9.3600000000000003E-3</v>
      </c>
      <c r="R205" s="199">
        <f>Q205*H205</f>
        <v>9.3600000000000003E-3</v>
      </c>
      <c r="S205" s="199">
        <v>0</v>
      </c>
      <c r="T205" s="200">
        <f>S205*H205</f>
        <v>0</v>
      </c>
      <c r="AR205" s="22" t="s">
        <v>157</v>
      </c>
      <c r="AT205" s="22" t="s">
        <v>152</v>
      </c>
      <c r="AU205" s="22" t="s">
        <v>81</v>
      </c>
      <c r="AY205" s="22" t="s">
        <v>150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22" t="s">
        <v>79</v>
      </c>
      <c r="BK205" s="201">
        <f>ROUND(I205*H205,2)</f>
        <v>0</v>
      </c>
      <c r="BL205" s="22" t="s">
        <v>157</v>
      </c>
      <c r="BM205" s="22" t="s">
        <v>385</v>
      </c>
    </row>
    <row r="206" spans="2:65" s="1" customFormat="1" ht="14.45" customHeight="1">
      <c r="B206" s="39"/>
      <c r="C206" s="225" t="s">
        <v>386</v>
      </c>
      <c r="D206" s="225" t="s">
        <v>180</v>
      </c>
      <c r="E206" s="226" t="s">
        <v>387</v>
      </c>
      <c r="F206" s="227" t="s">
        <v>388</v>
      </c>
      <c r="G206" s="228" t="s">
        <v>339</v>
      </c>
      <c r="H206" s="229">
        <v>1</v>
      </c>
      <c r="I206" s="230"/>
      <c r="J206" s="231">
        <f>ROUND(I206*H206,2)</f>
        <v>0</v>
      </c>
      <c r="K206" s="227" t="s">
        <v>21</v>
      </c>
      <c r="L206" s="232"/>
      <c r="M206" s="233" t="s">
        <v>21</v>
      </c>
      <c r="N206" s="234" t="s">
        <v>42</v>
      </c>
      <c r="O206" s="40"/>
      <c r="P206" s="199">
        <f>O206*H206</f>
        <v>0</v>
      </c>
      <c r="Q206" s="199">
        <v>6.5000000000000002E-2</v>
      </c>
      <c r="R206" s="199">
        <f>Q206*H206</f>
        <v>6.5000000000000002E-2</v>
      </c>
      <c r="S206" s="199">
        <v>0</v>
      </c>
      <c r="T206" s="200">
        <f>S206*H206</f>
        <v>0</v>
      </c>
      <c r="AR206" s="22" t="s">
        <v>183</v>
      </c>
      <c r="AT206" s="22" t="s">
        <v>180</v>
      </c>
      <c r="AU206" s="22" t="s">
        <v>81</v>
      </c>
      <c r="AY206" s="22" t="s">
        <v>150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22" t="s">
        <v>79</v>
      </c>
      <c r="BK206" s="201">
        <f>ROUND(I206*H206,2)</f>
        <v>0</v>
      </c>
      <c r="BL206" s="22" t="s">
        <v>157</v>
      </c>
      <c r="BM206" s="22" t="s">
        <v>389</v>
      </c>
    </row>
    <row r="207" spans="2:65" s="1" customFormat="1" ht="14.45" customHeight="1">
      <c r="B207" s="39"/>
      <c r="C207" s="190" t="s">
        <v>390</v>
      </c>
      <c r="D207" s="190" t="s">
        <v>152</v>
      </c>
      <c r="E207" s="191" t="s">
        <v>391</v>
      </c>
      <c r="F207" s="192" t="s">
        <v>392</v>
      </c>
      <c r="G207" s="193" t="s">
        <v>193</v>
      </c>
      <c r="H207" s="194">
        <v>18.231999999999999</v>
      </c>
      <c r="I207" s="195"/>
      <c r="J207" s="196">
        <f>ROUND(I207*H207,2)</f>
        <v>0</v>
      </c>
      <c r="K207" s="192" t="s">
        <v>156</v>
      </c>
      <c r="L207" s="59"/>
      <c r="M207" s="197" t="s">
        <v>21</v>
      </c>
      <c r="N207" s="198" t="s">
        <v>42</v>
      </c>
      <c r="O207" s="40"/>
      <c r="P207" s="199">
        <f>O207*H207</f>
        <v>0</v>
      </c>
      <c r="Q207" s="199">
        <v>0</v>
      </c>
      <c r="R207" s="199">
        <f>Q207*H207</f>
        <v>0</v>
      </c>
      <c r="S207" s="199">
        <v>0.13100000000000001</v>
      </c>
      <c r="T207" s="200">
        <f>S207*H207</f>
        <v>2.3883920000000001</v>
      </c>
      <c r="AR207" s="22" t="s">
        <v>157</v>
      </c>
      <c r="AT207" s="22" t="s">
        <v>152</v>
      </c>
      <c r="AU207" s="22" t="s">
        <v>81</v>
      </c>
      <c r="AY207" s="22" t="s">
        <v>150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22" t="s">
        <v>79</v>
      </c>
      <c r="BK207" s="201">
        <f>ROUND(I207*H207,2)</f>
        <v>0</v>
      </c>
      <c r="BL207" s="22" t="s">
        <v>157</v>
      </c>
      <c r="BM207" s="22" t="s">
        <v>393</v>
      </c>
    </row>
    <row r="208" spans="2:65" s="11" customFormat="1" ht="13.5">
      <c r="B208" s="202"/>
      <c r="C208" s="203"/>
      <c r="D208" s="204" t="s">
        <v>159</v>
      </c>
      <c r="E208" s="205" t="s">
        <v>21</v>
      </c>
      <c r="F208" s="206" t="s">
        <v>206</v>
      </c>
      <c r="G208" s="203"/>
      <c r="H208" s="207">
        <v>8.5380000000000003</v>
      </c>
      <c r="I208" s="208"/>
      <c r="J208" s="203"/>
      <c r="K208" s="203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159</v>
      </c>
      <c r="AU208" s="213" t="s">
        <v>81</v>
      </c>
      <c r="AV208" s="11" t="s">
        <v>81</v>
      </c>
      <c r="AW208" s="11" t="s">
        <v>35</v>
      </c>
      <c r="AX208" s="11" t="s">
        <v>71</v>
      </c>
      <c r="AY208" s="213" t="s">
        <v>150</v>
      </c>
    </row>
    <row r="209" spans="2:65" s="11" customFormat="1" ht="13.5">
      <c r="B209" s="202"/>
      <c r="C209" s="203"/>
      <c r="D209" s="204" t="s">
        <v>159</v>
      </c>
      <c r="E209" s="205" t="s">
        <v>21</v>
      </c>
      <c r="F209" s="206" t="s">
        <v>207</v>
      </c>
      <c r="G209" s="203"/>
      <c r="H209" s="207">
        <v>9.6940000000000008</v>
      </c>
      <c r="I209" s="208"/>
      <c r="J209" s="203"/>
      <c r="K209" s="203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159</v>
      </c>
      <c r="AU209" s="213" t="s">
        <v>81</v>
      </c>
      <c r="AV209" s="11" t="s">
        <v>81</v>
      </c>
      <c r="AW209" s="11" t="s">
        <v>35</v>
      </c>
      <c r="AX209" s="11" t="s">
        <v>71</v>
      </c>
      <c r="AY209" s="213" t="s">
        <v>150</v>
      </c>
    </row>
    <row r="210" spans="2:65" s="12" customFormat="1" ht="13.5">
      <c r="B210" s="214"/>
      <c r="C210" s="215"/>
      <c r="D210" s="204" t="s">
        <v>159</v>
      </c>
      <c r="E210" s="216" t="s">
        <v>21</v>
      </c>
      <c r="F210" s="217" t="s">
        <v>162</v>
      </c>
      <c r="G210" s="215"/>
      <c r="H210" s="218">
        <v>18.231999999999999</v>
      </c>
      <c r="I210" s="219"/>
      <c r="J210" s="215"/>
      <c r="K210" s="215"/>
      <c r="L210" s="220"/>
      <c r="M210" s="221"/>
      <c r="N210" s="222"/>
      <c r="O210" s="222"/>
      <c r="P210" s="222"/>
      <c r="Q210" s="222"/>
      <c r="R210" s="222"/>
      <c r="S210" s="222"/>
      <c r="T210" s="223"/>
      <c r="AT210" s="224" t="s">
        <v>159</v>
      </c>
      <c r="AU210" s="224" t="s">
        <v>81</v>
      </c>
      <c r="AV210" s="12" t="s">
        <v>157</v>
      </c>
      <c r="AW210" s="12" t="s">
        <v>35</v>
      </c>
      <c r="AX210" s="12" t="s">
        <v>79</v>
      </c>
      <c r="AY210" s="224" t="s">
        <v>150</v>
      </c>
    </row>
    <row r="211" spans="2:65" s="1" customFormat="1" ht="22.9" customHeight="1">
      <c r="B211" s="39"/>
      <c r="C211" s="190" t="s">
        <v>394</v>
      </c>
      <c r="D211" s="190" t="s">
        <v>152</v>
      </c>
      <c r="E211" s="191" t="s">
        <v>395</v>
      </c>
      <c r="F211" s="192" t="s">
        <v>396</v>
      </c>
      <c r="G211" s="193" t="s">
        <v>155</v>
      </c>
      <c r="H211" s="194">
        <v>2.3170000000000002</v>
      </c>
      <c r="I211" s="195"/>
      <c r="J211" s="196">
        <f>ROUND(I211*H211,2)</f>
        <v>0</v>
      </c>
      <c r="K211" s="192" t="s">
        <v>156</v>
      </c>
      <c r="L211" s="59"/>
      <c r="M211" s="197" t="s">
        <v>21</v>
      </c>
      <c r="N211" s="198" t="s">
        <v>42</v>
      </c>
      <c r="O211" s="40"/>
      <c r="P211" s="199">
        <f>O211*H211</f>
        <v>0</v>
      </c>
      <c r="Q211" s="199">
        <v>0</v>
      </c>
      <c r="R211" s="199">
        <f>Q211*H211</f>
        <v>0</v>
      </c>
      <c r="S211" s="199">
        <v>1.5940000000000001</v>
      </c>
      <c r="T211" s="200">
        <f>S211*H211</f>
        <v>3.6932980000000004</v>
      </c>
      <c r="AR211" s="22" t="s">
        <v>157</v>
      </c>
      <c r="AT211" s="22" t="s">
        <v>152</v>
      </c>
      <c r="AU211" s="22" t="s">
        <v>81</v>
      </c>
      <c r="AY211" s="22" t="s">
        <v>150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22" t="s">
        <v>79</v>
      </c>
      <c r="BK211" s="201">
        <f>ROUND(I211*H211,2)</f>
        <v>0</v>
      </c>
      <c r="BL211" s="22" t="s">
        <v>157</v>
      </c>
      <c r="BM211" s="22" t="s">
        <v>397</v>
      </c>
    </row>
    <row r="212" spans="2:65" s="11" customFormat="1" ht="13.5">
      <c r="B212" s="202"/>
      <c r="C212" s="203"/>
      <c r="D212" s="204" t="s">
        <v>159</v>
      </c>
      <c r="E212" s="205" t="s">
        <v>21</v>
      </c>
      <c r="F212" s="206" t="s">
        <v>398</v>
      </c>
      <c r="G212" s="203"/>
      <c r="H212" s="207">
        <v>0.59199999999999997</v>
      </c>
      <c r="I212" s="208"/>
      <c r="J212" s="203"/>
      <c r="K212" s="203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159</v>
      </c>
      <c r="AU212" s="213" t="s">
        <v>81</v>
      </c>
      <c r="AV212" s="11" t="s">
        <v>81</v>
      </c>
      <c r="AW212" s="11" t="s">
        <v>35</v>
      </c>
      <c r="AX212" s="11" t="s">
        <v>71</v>
      </c>
      <c r="AY212" s="213" t="s">
        <v>150</v>
      </c>
    </row>
    <row r="213" spans="2:65" s="11" customFormat="1" ht="13.5">
      <c r="B213" s="202"/>
      <c r="C213" s="203"/>
      <c r="D213" s="204" t="s">
        <v>159</v>
      </c>
      <c r="E213" s="205" t="s">
        <v>21</v>
      </c>
      <c r="F213" s="206" t="s">
        <v>399</v>
      </c>
      <c r="G213" s="203"/>
      <c r="H213" s="207">
        <v>1.7250000000000001</v>
      </c>
      <c r="I213" s="208"/>
      <c r="J213" s="203"/>
      <c r="K213" s="203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159</v>
      </c>
      <c r="AU213" s="213" t="s">
        <v>81</v>
      </c>
      <c r="AV213" s="11" t="s">
        <v>81</v>
      </c>
      <c r="AW213" s="11" t="s">
        <v>35</v>
      </c>
      <c r="AX213" s="11" t="s">
        <v>71</v>
      </c>
      <c r="AY213" s="213" t="s">
        <v>150</v>
      </c>
    </row>
    <row r="214" spans="2:65" s="12" customFormat="1" ht="13.5">
      <c r="B214" s="214"/>
      <c r="C214" s="215"/>
      <c r="D214" s="204" t="s">
        <v>159</v>
      </c>
      <c r="E214" s="216" t="s">
        <v>21</v>
      </c>
      <c r="F214" s="217" t="s">
        <v>162</v>
      </c>
      <c r="G214" s="215"/>
      <c r="H214" s="218">
        <v>2.3170000000000002</v>
      </c>
      <c r="I214" s="219"/>
      <c r="J214" s="215"/>
      <c r="K214" s="215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159</v>
      </c>
      <c r="AU214" s="224" t="s">
        <v>81</v>
      </c>
      <c r="AV214" s="12" t="s">
        <v>157</v>
      </c>
      <c r="AW214" s="12" t="s">
        <v>35</v>
      </c>
      <c r="AX214" s="12" t="s">
        <v>79</v>
      </c>
      <c r="AY214" s="224" t="s">
        <v>150</v>
      </c>
    </row>
    <row r="215" spans="2:65" s="1" customFormat="1" ht="22.9" customHeight="1">
      <c r="B215" s="39"/>
      <c r="C215" s="190" t="s">
        <v>400</v>
      </c>
      <c r="D215" s="190" t="s">
        <v>152</v>
      </c>
      <c r="E215" s="191" t="s">
        <v>401</v>
      </c>
      <c r="F215" s="192" t="s">
        <v>402</v>
      </c>
      <c r="G215" s="193" t="s">
        <v>155</v>
      </c>
      <c r="H215" s="194">
        <v>23.5</v>
      </c>
      <c r="I215" s="195"/>
      <c r="J215" s="196">
        <f>ROUND(I215*H215,2)</f>
        <v>0</v>
      </c>
      <c r="K215" s="192" t="s">
        <v>156</v>
      </c>
      <c r="L215" s="59"/>
      <c r="M215" s="197" t="s">
        <v>21</v>
      </c>
      <c r="N215" s="198" t="s">
        <v>42</v>
      </c>
      <c r="O215" s="40"/>
      <c r="P215" s="199">
        <f>O215*H215</f>
        <v>0</v>
      </c>
      <c r="Q215" s="199">
        <v>0</v>
      </c>
      <c r="R215" s="199">
        <f>Q215*H215</f>
        <v>0</v>
      </c>
      <c r="S215" s="199">
        <v>2.2000000000000002</v>
      </c>
      <c r="T215" s="200">
        <f>S215*H215</f>
        <v>51.7</v>
      </c>
      <c r="AR215" s="22" t="s">
        <v>157</v>
      </c>
      <c r="AT215" s="22" t="s">
        <v>152</v>
      </c>
      <c r="AU215" s="22" t="s">
        <v>81</v>
      </c>
      <c r="AY215" s="22" t="s">
        <v>150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22" t="s">
        <v>79</v>
      </c>
      <c r="BK215" s="201">
        <f>ROUND(I215*H215,2)</f>
        <v>0</v>
      </c>
      <c r="BL215" s="22" t="s">
        <v>157</v>
      </c>
      <c r="BM215" s="22" t="s">
        <v>403</v>
      </c>
    </row>
    <row r="216" spans="2:65" s="11" customFormat="1" ht="13.5">
      <c r="B216" s="202"/>
      <c r="C216" s="203"/>
      <c r="D216" s="204" t="s">
        <v>159</v>
      </c>
      <c r="E216" s="205" t="s">
        <v>21</v>
      </c>
      <c r="F216" s="206" t="s">
        <v>404</v>
      </c>
      <c r="G216" s="203"/>
      <c r="H216" s="207">
        <v>23.5</v>
      </c>
      <c r="I216" s="208"/>
      <c r="J216" s="203"/>
      <c r="K216" s="203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159</v>
      </c>
      <c r="AU216" s="213" t="s">
        <v>81</v>
      </c>
      <c r="AV216" s="11" t="s">
        <v>81</v>
      </c>
      <c r="AW216" s="11" t="s">
        <v>35</v>
      </c>
      <c r="AX216" s="11" t="s">
        <v>79</v>
      </c>
      <c r="AY216" s="213" t="s">
        <v>150</v>
      </c>
    </row>
    <row r="217" spans="2:65" s="1" customFormat="1" ht="14.45" customHeight="1">
      <c r="B217" s="39"/>
      <c r="C217" s="190" t="s">
        <v>405</v>
      </c>
      <c r="D217" s="190" t="s">
        <v>152</v>
      </c>
      <c r="E217" s="191" t="s">
        <v>406</v>
      </c>
      <c r="F217" s="192" t="s">
        <v>407</v>
      </c>
      <c r="G217" s="193" t="s">
        <v>155</v>
      </c>
      <c r="H217" s="194">
        <v>47.149000000000001</v>
      </c>
      <c r="I217" s="195"/>
      <c r="J217" s="196">
        <f>ROUND(I217*H217,2)</f>
        <v>0</v>
      </c>
      <c r="K217" s="192" t="s">
        <v>156</v>
      </c>
      <c r="L217" s="59"/>
      <c r="M217" s="197" t="s">
        <v>21</v>
      </c>
      <c r="N217" s="198" t="s">
        <v>42</v>
      </c>
      <c r="O217" s="40"/>
      <c r="P217" s="199">
        <f>O217*H217</f>
        <v>0</v>
      </c>
      <c r="Q217" s="199">
        <v>0</v>
      </c>
      <c r="R217" s="199">
        <f>Q217*H217</f>
        <v>0</v>
      </c>
      <c r="S217" s="199">
        <v>1.4</v>
      </c>
      <c r="T217" s="200">
        <f>S217*H217</f>
        <v>66.008600000000001</v>
      </c>
      <c r="AR217" s="22" t="s">
        <v>157</v>
      </c>
      <c r="AT217" s="22" t="s">
        <v>152</v>
      </c>
      <c r="AU217" s="22" t="s">
        <v>81</v>
      </c>
      <c r="AY217" s="22" t="s">
        <v>150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22" t="s">
        <v>79</v>
      </c>
      <c r="BK217" s="201">
        <f>ROUND(I217*H217,2)</f>
        <v>0</v>
      </c>
      <c r="BL217" s="22" t="s">
        <v>157</v>
      </c>
      <c r="BM217" s="22" t="s">
        <v>408</v>
      </c>
    </row>
    <row r="218" spans="2:65" s="11" customFormat="1" ht="13.5">
      <c r="B218" s="202"/>
      <c r="C218" s="203"/>
      <c r="D218" s="204" t="s">
        <v>159</v>
      </c>
      <c r="E218" s="205" t="s">
        <v>21</v>
      </c>
      <c r="F218" s="206" t="s">
        <v>409</v>
      </c>
      <c r="G218" s="203"/>
      <c r="H218" s="207">
        <v>21.15</v>
      </c>
      <c r="I218" s="208"/>
      <c r="J218" s="203"/>
      <c r="K218" s="203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159</v>
      </c>
      <c r="AU218" s="213" t="s">
        <v>81</v>
      </c>
      <c r="AV218" s="11" t="s">
        <v>81</v>
      </c>
      <c r="AW218" s="11" t="s">
        <v>35</v>
      </c>
      <c r="AX218" s="11" t="s">
        <v>71</v>
      </c>
      <c r="AY218" s="213" t="s">
        <v>150</v>
      </c>
    </row>
    <row r="219" spans="2:65" s="11" customFormat="1" ht="13.5">
      <c r="B219" s="202"/>
      <c r="C219" s="203"/>
      <c r="D219" s="204" t="s">
        <v>159</v>
      </c>
      <c r="E219" s="205" t="s">
        <v>21</v>
      </c>
      <c r="F219" s="206" t="s">
        <v>410</v>
      </c>
      <c r="G219" s="203"/>
      <c r="H219" s="207">
        <v>25.998999999999999</v>
      </c>
      <c r="I219" s="208"/>
      <c r="J219" s="203"/>
      <c r="K219" s="203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159</v>
      </c>
      <c r="AU219" s="213" t="s">
        <v>81</v>
      </c>
      <c r="AV219" s="11" t="s">
        <v>81</v>
      </c>
      <c r="AW219" s="11" t="s">
        <v>35</v>
      </c>
      <c r="AX219" s="11" t="s">
        <v>71</v>
      </c>
      <c r="AY219" s="213" t="s">
        <v>150</v>
      </c>
    </row>
    <row r="220" spans="2:65" s="12" customFormat="1" ht="13.5">
      <c r="B220" s="214"/>
      <c r="C220" s="215"/>
      <c r="D220" s="204" t="s">
        <v>159</v>
      </c>
      <c r="E220" s="216" t="s">
        <v>21</v>
      </c>
      <c r="F220" s="217" t="s">
        <v>162</v>
      </c>
      <c r="G220" s="215"/>
      <c r="H220" s="218">
        <v>47.149000000000001</v>
      </c>
      <c r="I220" s="219"/>
      <c r="J220" s="215"/>
      <c r="K220" s="215"/>
      <c r="L220" s="220"/>
      <c r="M220" s="221"/>
      <c r="N220" s="222"/>
      <c r="O220" s="222"/>
      <c r="P220" s="222"/>
      <c r="Q220" s="222"/>
      <c r="R220" s="222"/>
      <c r="S220" s="222"/>
      <c r="T220" s="223"/>
      <c r="AT220" s="224" t="s">
        <v>159</v>
      </c>
      <c r="AU220" s="224" t="s">
        <v>81</v>
      </c>
      <c r="AV220" s="12" t="s">
        <v>157</v>
      </c>
      <c r="AW220" s="12" t="s">
        <v>35</v>
      </c>
      <c r="AX220" s="12" t="s">
        <v>79</v>
      </c>
      <c r="AY220" s="224" t="s">
        <v>150</v>
      </c>
    </row>
    <row r="221" spans="2:65" s="1" customFormat="1" ht="22.9" customHeight="1">
      <c r="B221" s="39"/>
      <c r="C221" s="190" t="s">
        <v>411</v>
      </c>
      <c r="D221" s="190" t="s">
        <v>152</v>
      </c>
      <c r="E221" s="191" t="s">
        <v>412</v>
      </c>
      <c r="F221" s="192" t="s">
        <v>413</v>
      </c>
      <c r="G221" s="193" t="s">
        <v>260</v>
      </c>
      <c r="H221" s="194">
        <v>0.9</v>
      </c>
      <c r="I221" s="195"/>
      <c r="J221" s="196">
        <f>ROUND(I221*H221,2)</f>
        <v>0</v>
      </c>
      <c r="K221" s="192" t="s">
        <v>156</v>
      </c>
      <c r="L221" s="59"/>
      <c r="M221" s="197" t="s">
        <v>21</v>
      </c>
      <c r="N221" s="198" t="s">
        <v>42</v>
      </c>
      <c r="O221" s="40"/>
      <c r="P221" s="199">
        <f>O221*H221</f>
        <v>0</v>
      </c>
      <c r="Q221" s="199">
        <v>7.2999999999999996E-4</v>
      </c>
      <c r="R221" s="199">
        <f>Q221*H221</f>
        <v>6.5700000000000003E-4</v>
      </c>
      <c r="S221" s="199">
        <v>5.0000000000000001E-3</v>
      </c>
      <c r="T221" s="200">
        <f>S221*H221</f>
        <v>4.5000000000000005E-3</v>
      </c>
      <c r="AR221" s="22" t="s">
        <v>157</v>
      </c>
      <c r="AT221" s="22" t="s">
        <v>152</v>
      </c>
      <c r="AU221" s="22" t="s">
        <v>81</v>
      </c>
      <c r="AY221" s="22" t="s">
        <v>150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22" t="s">
        <v>79</v>
      </c>
      <c r="BK221" s="201">
        <f>ROUND(I221*H221,2)</f>
        <v>0</v>
      </c>
      <c r="BL221" s="22" t="s">
        <v>157</v>
      </c>
      <c r="BM221" s="22" t="s">
        <v>414</v>
      </c>
    </row>
    <row r="222" spans="2:65" s="11" customFormat="1" ht="13.5">
      <c r="B222" s="202"/>
      <c r="C222" s="203"/>
      <c r="D222" s="204" t="s">
        <v>159</v>
      </c>
      <c r="E222" s="205" t="s">
        <v>21</v>
      </c>
      <c r="F222" s="206" t="s">
        <v>415</v>
      </c>
      <c r="G222" s="203"/>
      <c r="H222" s="207">
        <v>0.9</v>
      </c>
      <c r="I222" s="208"/>
      <c r="J222" s="203"/>
      <c r="K222" s="203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159</v>
      </c>
      <c r="AU222" s="213" t="s">
        <v>81</v>
      </c>
      <c r="AV222" s="11" t="s">
        <v>81</v>
      </c>
      <c r="AW222" s="11" t="s">
        <v>35</v>
      </c>
      <c r="AX222" s="11" t="s">
        <v>79</v>
      </c>
      <c r="AY222" s="213" t="s">
        <v>150</v>
      </c>
    </row>
    <row r="223" spans="2:65" s="1" customFormat="1" ht="22.9" customHeight="1">
      <c r="B223" s="39"/>
      <c r="C223" s="190" t="s">
        <v>416</v>
      </c>
      <c r="D223" s="190" t="s">
        <v>152</v>
      </c>
      <c r="E223" s="191" t="s">
        <v>417</v>
      </c>
      <c r="F223" s="192" t="s">
        <v>418</v>
      </c>
      <c r="G223" s="193" t="s">
        <v>193</v>
      </c>
      <c r="H223" s="194">
        <v>490.76400000000001</v>
      </c>
      <c r="I223" s="195"/>
      <c r="J223" s="196">
        <f>ROUND(I223*H223,2)</f>
        <v>0</v>
      </c>
      <c r="K223" s="192" t="s">
        <v>156</v>
      </c>
      <c r="L223" s="59"/>
      <c r="M223" s="197" t="s">
        <v>21</v>
      </c>
      <c r="N223" s="198" t="s">
        <v>42</v>
      </c>
      <c r="O223" s="40"/>
      <c r="P223" s="199">
        <f>O223*H223</f>
        <v>0</v>
      </c>
      <c r="Q223" s="199">
        <v>0</v>
      </c>
      <c r="R223" s="199">
        <f>Q223*H223</f>
        <v>0</v>
      </c>
      <c r="S223" s="199">
        <v>4.5999999999999999E-2</v>
      </c>
      <c r="T223" s="200">
        <f>S223*H223</f>
        <v>22.575144000000002</v>
      </c>
      <c r="AR223" s="22" t="s">
        <v>157</v>
      </c>
      <c r="AT223" s="22" t="s">
        <v>152</v>
      </c>
      <c r="AU223" s="22" t="s">
        <v>81</v>
      </c>
      <c r="AY223" s="22" t="s">
        <v>150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22" t="s">
        <v>79</v>
      </c>
      <c r="BK223" s="201">
        <f>ROUND(I223*H223,2)</f>
        <v>0</v>
      </c>
      <c r="BL223" s="22" t="s">
        <v>157</v>
      </c>
      <c r="BM223" s="22" t="s">
        <v>419</v>
      </c>
    </row>
    <row r="224" spans="2:65" s="11" customFormat="1" ht="13.5">
      <c r="B224" s="202"/>
      <c r="C224" s="203"/>
      <c r="D224" s="204" t="s">
        <v>159</v>
      </c>
      <c r="E224" s="205" t="s">
        <v>21</v>
      </c>
      <c r="F224" s="206" t="s">
        <v>420</v>
      </c>
      <c r="G224" s="203"/>
      <c r="H224" s="207">
        <v>45.460999999999999</v>
      </c>
      <c r="I224" s="208"/>
      <c r="J224" s="203"/>
      <c r="K224" s="203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159</v>
      </c>
      <c r="AU224" s="213" t="s">
        <v>81</v>
      </c>
      <c r="AV224" s="11" t="s">
        <v>81</v>
      </c>
      <c r="AW224" s="11" t="s">
        <v>35</v>
      </c>
      <c r="AX224" s="11" t="s">
        <v>71</v>
      </c>
      <c r="AY224" s="213" t="s">
        <v>150</v>
      </c>
    </row>
    <row r="225" spans="2:65" s="11" customFormat="1" ht="13.5">
      <c r="B225" s="202"/>
      <c r="C225" s="203"/>
      <c r="D225" s="204" t="s">
        <v>159</v>
      </c>
      <c r="E225" s="205" t="s">
        <v>21</v>
      </c>
      <c r="F225" s="206" t="s">
        <v>421</v>
      </c>
      <c r="G225" s="203"/>
      <c r="H225" s="207">
        <v>46.914000000000001</v>
      </c>
      <c r="I225" s="208"/>
      <c r="J225" s="203"/>
      <c r="K225" s="203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159</v>
      </c>
      <c r="AU225" s="213" t="s">
        <v>81</v>
      </c>
      <c r="AV225" s="11" t="s">
        <v>81</v>
      </c>
      <c r="AW225" s="11" t="s">
        <v>35</v>
      </c>
      <c r="AX225" s="11" t="s">
        <v>71</v>
      </c>
      <c r="AY225" s="213" t="s">
        <v>150</v>
      </c>
    </row>
    <row r="226" spans="2:65" s="11" customFormat="1" ht="13.5">
      <c r="B226" s="202"/>
      <c r="C226" s="203"/>
      <c r="D226" s="204" t="s">
        <v>159</v>
      </c>
      <c r="E226" s="205" t="s">
        <v>21</v>
      </c>
      <c r="F226" s="206" t="s">
        <v>422</v>
      </c>
      <c r="G226" s="203"/>
      <c r="H226" s="207">
        <v>47.335999999999999</v>
      </c>
      <c r="I226" s="208"/>
      <c r="J226" s="203"/>
      <c r="K226" s="203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159</v>
      </c>
      <c r="AU226" s="213" t="s">
        <v>81</v>
      </c>
      <c r="AV226" s="11" t="s">
        <v>81</v>
      </c>
      <c r="AW226" s="11" t="s">
        <v>35</v>
      </c>
      <c r="AX226" s="11" t="s">
        <v>71</v>
      </c>
      <c r="AY226" s="213" t="s">
        <v>150</v>
      </c>
    </row>
    <row r="227" spans="2:65" s="11" customFormat="1" ht="13.5">
      <c r="B227" s="202"/>
      <c r="C227" s="203"/>
      <c r="D227" s="204" t="s">
        <v>159</v>
      </c>
      <c r="E227" s="205" t="s">
        <v>21</v>
      </c>
      <c r="F227" s="206" t="s">
        <v>423</v>
      </c>
      <c r="G227" s="203"/>
      <c r="H227" s="207">
        <v>56.496000000000002</v>
      </c>
      <c r="I227" s="208"/>
      <c r="J227" s="203"/>
      <c r="K227" s="203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159</v>
      </c>
      <c r="AU227" s="213" t="s">
        <v>81</v>
      </c>
      <c r="AV227" s="11" t="s">
        <v>81</v>
      </c>
      <c r="AW227" s="11" t="s">
        <v>35</v>
      </c>
      <c r="AX227" s="11" t="s">
        <v>71</v>
      </c>
      <c r="AY227" s="213" t="s">
        <v>150</v>
      </c>
    </row>
    <row r="228" spans="2:65" s="11" customFormat="1" ht="13.5">
      <c r="B228" s="202"/>
      <c r="C228" s="203"/>
      <c r="D228" s="204" t="s">
        <v>159</v>
      </c>
      <c r="E228" s="205" t="s">
        <v>21</v>
      </c>
      <c r="F228" s="206" t="s">
        <v>424</v>
      </c>
      <c r="G228" s="203"/>
      <c r="H228" s="207">
        <v>36.899000000000001</v>
      </c>
      <c r="I228" s="208"/>
      <c r="J228" s="203"/>
      <c r="K228" s="203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159</v>
      </c>
      <c r="AU228" s="213" t="s">
        <v>81</v>
      </c>
      <c r="AV228" s="11" t="s">
        <v>81</v>
      </c>
      <c r="AW228" s="11" t="s">
        <v>35</v>
      </c>
      <c r="AX228" s="11" t="s">
        <v>71</v>
      </c>
      <c r="AY228" s="213" t="s">
        <v>150</v>
      </c>
    </row>
    <row r="229" spans="2:65" s="11" customFormat="1" ht="13.5">
      <c r="B229" s="202"/>
      <c r="C229" s="203"/>
      <c r="D229" s="204" t="s">
        <v>159</v>
      </c>
      <c r="E229" s="205" t="s">
        <v>21</v>
      </c>
      <c r="F229" s="206" t="s">
        <v>425</v>
      </c>
      <c r="G229" s="203"/>
      <c r="H229" s="207">
        <v>17.939</v>
      </c>
      <c r="I229" s="208"/>
      <c r="J229" s="203"/>
      <c r="K229" s="203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159</v>
      </c>
      <c r="AU229" s="213" t="s">
        <v>81</v>
      </c>
      <c r="AV229" s="11" t="s">
        <v>81</v>
      </c>
      <c r="AW229" s="11" t="s">
        <v>35</v>
      </c>
      <c r="AX229" s="11" t="s">
        <v>71</v>
      </c>
      <c r="AY229" s="213" t="s">
        <v>150</v>
      </c>
    </row>
    <row r="230" spans="2:65" s="11" customFormat="1" ht="13.5">
      <c r="B230" s="202"/>
      <c r="C230" s="203"/>
      <c r="D230" s="204" t="s">
        <v>159</v>
      </c>
      <c r="E230" s="205" t="s">
        <v>21</v>
      </c>
      <c r="F230" s="206" t="s">
        <v>426</v>
      </c>
      <c r="G230" s="203"/>
      <c r="H230" s="207">
        <v>11.63</v>
      </c>
      <c r="I230" s="208"/>
      <c r="J230" s="203"/>
      <c r="K230" s="203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159</v>
      </c>
      <c r="AU230" s="213" t="s">
        <v>81</v>
      </c>
      <c r="AV230" s="11" t="s">
        <v>81</v>
      </c>
      <c r="AW230" s="11" t="s">
        <v>35</v>
      </c>
      <c r="AX230" s="11" t="s">
        <v>71</v>
      </c>
      <c r="AY230" s="213" t="s">
        <v>150</v>
      </c>
    </row>
    <row r="231" spans="2:65" s="11" customFormat="1" ht="13.5">
      <c r="B231" s="202"/>
      <c r="C231" s="203"/>
      <c r="D231" s="204" t="s">
        <v>159</v>
      </c>
      <c r="E231" s="205" t="s">
        <v>21</v>
      </c>
      <c r="F231" s="206" t="s">
        <v>427</v>
      </c>
      <c r="G231" s="203"/>
      <c r="H231" s="207">
        <v>16.488</v>
      </c>
      <c r="I231" s="208"/>
      <c r="J231" s="203"/>
      <c r="K231" s="203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159</v>
      </c>
      <c r="AU231" s="213" t="s">
        <v>81</v>
      </c>
      <c r="AV231" s="11" t="s">
        <v>81</v>
      </c>
      <c r="AW231" s="11" t="s">
        <v>35</v>
      </c>
      <c r="AX231" s="11" t="s">
        <v>71</v>
      </c>
      <c r="AY231" s="213" t="s">
        <v>150</v>
      </c>
    </row>
    <row r="232" spans="2:65" s="11" customFormat="1" ht="13.5">
      <c r="B232" s="202"/>
      <c r="C232" s="203"/>
      <c r="D232" s="204" t="s">
        <v>159</v>
      </c>
      <c r="E232" s="205" t="s">
        <v>21</v>
      </c>
      <c r="F232" s="206" t="s">
        <v>428</v>
      </c>
      <c r="G232" s="203"/>
      <c r="H232" s="207">
        <v>13.122999999999999</v>
      </c>
      <c r="I232" s="208"/>
      <c r="J232" s="203"/>
      <c r="K232" s="203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159</v>
      </c>
      <c r="AU232" s="213" t="s">
        <v>81</v>
      </c>
      <c r="AV232" s="11" t="s">
        <v>81</v>
      </c>
      <c r="AW232" s="11" t="s">
        <v>35</v>
      </c>
      <c r="AX232" s="11" t="s">
        <v>71</v>
      </c>
      <c r="AY232" s="213" t="s">
        <v>150</v>
      </c>
    </row>
    <row r="233" spans="2:65" s="11" customFormat="1" ht="13.5">
      <c r="B233" s="202"/>
      <c r="C233" s="203"/>
      <c r="D233" s="204" t="s">
        <v>159</v>
      </c>
      <c r="E233" s="205" t="s">
        <v>21</v>
      </c>
      <c r="F233" s="206" t="s">
        <v>429</v>
      </c>
      <c r="G233" s="203"/>
      <c r="H233" s="207">
        <v>53.369</v>
      </c>
      <c r="I233" s="208"/>
      <c r="J233" s="203"/>
      <c r="K233" s="203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159</v>
      </c>
      <c r="AU233" s="213" t="s">
        <v>81</v>
      </c>
      <c r="AV233" s="11" t="s">
        <v>81</v>
      </c>
      <c r="AW233" s="11" t="s">
        <v>35</v>
      </c>
      <c r="AX233" s="11" t="s">
        <v>71</v>
      </c>
      <c r="AY233" s="213" t="s">
        <v>150</v>
      </c>
    </row>
    <row r="234" spans="2:65" s="11" customFormat="1" ht="13.5">
      <c r="B234" s="202"/>
      <c r="C234" s="203"/>
      <c r="D234" s="204" t="s">
        <v>159</v>
      </c>
      <c r="E234" s="205" t="s">
        <v>21</v>
      </c>
      <c r="F234" s="206" t="s">
        <v>430</v>
      </c>
      <c r="G234" s="203"/>
      <c r="H234" s="207">
        <v>32.75</v>
      </c>
      <c r="I234" s="208"/>
      <c r="J234" s="203"/>
      <c r="K234" s="203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159</v>
      </c>
      <c r="AU234" s="213" t="s">
        <v>81</v>
      </c>
      <c r="AV234" s="11" t="s">
        <v>81</v>
      </c>
      <c r="AW234" s="11" t="s">
        <v>35</v>
      </c>
      <c r="AX234" s="11" t="s">
        <v>71</v>
      </c>
      <c r="AY234" s="213" t="s">
        <v>150</v>
      </c>
    </row>
    <row r="235" spans="2:65" s="11" customFormat="1" ht="13.5">
      <c r="B235" s="202"/>
      <c r="C235" s="203"/>
      <c r="D235" s="204" t="s">
        <v>159</v>
      </c>
      <c r="E235" s="205" t="s">
        <v>21</v>
      </c>
      <c r="F235" s="206" t="s">
        <v>431</v>
      </c>
      <c r="G235" s="203"/>
      <c r="H235" s="207">
        <v>17.818999999999999</v>
      </c>
      <c r="I235" s="208"/>
      <c r="J235" s="203"/>
      <c r="K235" s="203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159</v>
      </c>
      <c r="AU235" s="213" t="s">
        <v>81</v>
      </c>
      <c r="AV235" s="11" t="s">
        <v>81</v>
      </c>
      <c r="AW235" s="11" t="s">
        <v>35</v>
      </c>
      <c r="AX235" s="11" t="s">
        <v>71</v>
      </c>
      <c r="AY235" s="213" t="s">
        <v>150</v>
      </c>
    </row>
    <row r="236" spans="2:65" s="11" customFormat="1" ht="13.5">
      <c r="B236" s="202"/>
      <c r="C236" s="203"/>
      <c r="D236" s="204" t="s">
        <v>159</v>
      </c>
      <c r="E236" s="205" t="s">
        <v>21</v>
      </c>
      <c r="F236" s="206" t="s">
        <v>432</v>
      </c>
      <c r="G236" s="203"/>
      <c r="H236" s="207">
        <v>94.54</v>
      </c>
      <c r="I236" s="208"/>
      <c r="J236" s="203"/>
      <c r="K236" s="203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159</v>
      </c>
      <c r="AU236" s="213" t="s">
        <v>81</v>
      </c>
      <c r="AV236" s="11" t="s">
        <v>81</v>
      </c>
      <c r="AW236" s="11" t="s">
        <v>35</v>
      </c>
      <c r="AX236" s="11" t="s">
        <v>71</v>
      </c>
      <c r="AY236" s="213" t="s">
        <v>150</v>
      </c>
    </row>
    <row r="237" spans="2:65" s="12" customFormat="1" ht="13.5">
      <c r="B237" s="214"/>
      <c r="C237" s="215"/>
      <c r="D237" s="204" t="s">
        <v>159</v>
      </c>
      <c r="E237" s="216" t="s">
        <v>21</v>
      </c>
      <c r="F237" s="217" t="s">
        <v>162</v>
      </c>
      <c r="G237" s="215"/>
      <c r="H237" s="218">
        <v>490.76400000000001</v>
      </c>
      <c r="I237" s="219"/>
      <c r="J237" s="215"/>
      <c r="K237" s="215"/>
      <c r="L237" s="220"/>
      <c r="M237" s="221"/>
      <c r="N237" s="222"/>
      <c r="O237" s="222"/>
      <c r="P237" s="222"/>
      <c r="Q237" s="222"/>
      <c r="R237" s="222"/>
      <c r="S237" s="222"/>
      <c r="T237" s="223"/>
      <c r="AT237" s="224" t="s">
        <v>159</v>
      </c>
      <c r="AU237" s="224" t="s">
        <v>81</v>
      </c>
      <c r="AV237" s="12" t="s">
        <v>157</v>
      </c>
      <c r="AW237" s="12" t="s">
        <v>35</v>
      </c>
      <c r="AX237" s="12" t="s">
        <v>79</v>
      </c>
      <c r="AY237" s="224" t="s">
        <v>150</v>
      </c>
    </row>
    <row r="238" spans="2:65" s="1" customFormat="1" ht="14.45" customHeight="1">
      <c r="B238" s="39"/>
      <c r="C238" s="190" t="s">
        <v>433</v>
      </c>
      <c r="D238" s="190" t="s">
        <v>152</v>
      </c>
      <c r="E238" s="191" t="s">
        <v>434</v>
      </c>
      <c r="F238" s="192" t="s">
        <v>435</v>
      </c>
      <c r="G238" s="193" t="s">
        <v>193</v>
      </c>
      <c r="H238" s="194">
        <v>280</v>
      </c>
      <c r="I238" s="195"/>
      <c r="J238" s="196">
        <f>ROUND(I238*H238,2)</f>
        <v>0</v>
      </c>
      <c r="K238" s="192" t="s">
        <v>156</v>
      </c>
      <c r="L238" s="59"/>
      <c r="M238" s="197" t="s">
        <v>21</v>
      </c>
      <c r="N238" s="198" t="s">
        <v>42</v>
      </c>
      <c r="O238" s="40"/>
      <c r="P238" s="199">
        <f>O238*H238</f>
        <v>0</v>
      </c>
      <c r="Q238" s="199">
        <v>0</v>
      </c>
      <c r="R238" s="199">
        <f>Q238*H238</f>
        <v>0</v>
      </c>
      <c r="S238" s="199">
        <v>0</v>
      </c>
      <c r="T238" s="200">
        <f>S238*H238</f>
        <v>0</v>
      </c>
      <c r="AR238" s="22" t="s">
        <v>157</v>
      </c>
      <c r="AT238" s="22" t="s">
        <v>152</v>
      </c>
      <c r="AU238" s="22" t="s">
        <v>81</v>
      </c>
      <c r="AY238" s="22" t="s">
        <v>150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22" t="s">
        <v>79</v>
      </c>
      <c r="BK238" s="201">
        <f>ROUND(I238*H238,2)</f>
        <v>0</v>
      </c>
      <c r="BL238" s="22" t="s">
        <v>157</v>
      </c>
      <c r="BM238" s="22" t="s">
        <v>436</v>
      </c>
    </row>
    <row r="239" spans="2:65" s="10" customFormat="1" ht="29.85" customHeight="1">
      <c r="B239" s="174"/>
      <c r="C239" s="175"/>
      <c r="D239" s="176" t="s">
        <v>70</v>
      </c>
      <c r="E239" s="188" t="s">
        <v>437</v>
      </c>
      <c r="F239" s="188" t="s">
        <v>438</v>
      </c>
      <c r="G239" s="175"/>
      <c r="H239" s="175"/>
      <c r="I239" s="178"/>
      <c r="J239" s="189">
        <f>BK239</f>
        <v>0</v>
      </c>
      <c r="K239" s="175"/>
      <c r="L239" s="180"/>
      <c r="M239" s="181"/>
      <c r="N239" s="182"/>
      <c r="O239" s="182"/>
      <c r="P239" s="183">
        <f>SUM(P240:P244)</f>
        <v>0</v>
      </c>
      <c r="Q239" s="182"/>
      <c r="R239" s="183">
        <f>SUM(R240:R244)</f>
        <v>0</v>
      </c>
      <c r="S239" s="182"/>
      <c r="T239" s="184">
        <f>SUM(T240:T244)</f>
        <v>0</v>
      </c>
      <c r="AR239" s="185" t="s">
        <v>79</v>
      </c>
      <c r="AT239" s="186" t="s">
        <v>70</v>
      </c>
      <c r="AU239" s="186" t="s">
        <v>79</v>
      </c>
      <c r="AY239" s="185" t="s">
        <v>150</v>
      </c>
      <c r="BK239" s="187">
        <f>SUM(BK240:BK244)</f>
        <v>0</v>
      </c>
    </row>
    <row r="240" spans="2:65" s="1" customFormat="1" ht="22.9" customHeight="1">
      <c r="B240" s="39"/>
      <c r="C240" s="190" t="s">
        <v>439</v>
      </c>
      <c r="D240" s="190" t="s">
        <v>152</v>
      </c>
      <c r="E240" s="191" t="s">
        <v>440</v>
      </c>
      <c r="F240" s="192" t="s">
        <v>441</v>
      </c>
      <c r="G240" s="193" t="s">
        <v>172</v>
      </c>
      <c r="H240" s="194">
        <v>151.334</v>
      </c>
      <c r="I240" s="195"/>
      <c r="J240" s="196">
        <f>ROUND(I240*H240,2)</f>
        <v>0</v>
      </c>
      <c r="K240" s="192" t="s">
        <v>156</v>
      </c>
      <c r="L240" s="59"/>
      <c r="M240" s="197" t="s">
        <v>21</v>
      </c>
      <c r="N240" s="198" t="s">
        <v>42</v>
      </c>
      <c r="O240" s="40"/>
      <c r="P240" s="199">
        <f>O240*H240</f>
        <v>0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AR240" s="22" t="s">
        <v>157</v>
      </c>
      <c r="AT240" s="22" t="s">
        <v>152</v>
      </c>
      <c r="AU240" s="22" t="s">
        <v>81</v>
      </c>
      <c r="AY240" s="22" t="s">
        <v>150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22" t="s">
        <v>79</v>
      </c>
      <c r="BK240" s="201">
        <f>ROUND(I240*H240,2)</f>
        <v>0</v>
      </c>
      <c r="BL240" s="22" t="s">
        <v>157</v>
      </c>
      <c r="BM240" s="22" t="s">
        <v>442</v>
      </c>
    </row>
    <row r="241" spans="2:65" s="1" customFormat="1" ht="22.9" customHeight="1">
      <c r="B241" s="39"/>
      <c r="C241" s="190" t="s">
        <v>443</v>
      </c>
      <c r="D241" s="190" t="s">
        <v>152</v>
      </c>
      <c r="E241" s="191" t="s">
        <v>444</v>
      </c>
      <c r="F241" s="192" t="s">
        <v>445</v>
      </c>
      <c r="G241" s="193" t="s">
        <v>172</v>
      </c>
      <c r="H241" s="194">
        <v>151.334</v>
      </c>
      <c r="I241" s="195"/>
      <c r="J241" s="196">
        <f>ROUND(I241*H241,2)</f>
        <v>0</v>
      </c>
      <c r="K241" s="192" t="s">
        <v>156</v>
      </c>
      <c r="L241" s="59"/>
      <c r="M241" s="197" t="s">
        <v>21</v>
      </c>
      <c r="N241" s="198" t="s">
        <v>42</v>
      </c>
      <c r="O241" s="40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AR241" s="22" t="s">
        <v>157</v>
      </c>
      <c r="AT241" s="22" t="s">
        <v>152</v>
      </c>
      <c r="AU241" s="22" t="s">
        <v>81</v>
      </c>
      <c r="AY241" s="22" t="s">
        <v>150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22" t="s">
        <v>79</v>
      </c>
      <c r="BK241" s="201">
        <f>ROUND(I241*H241,2)</f>
        <v>0</v>
      </c>
      <c r="BL241" s="22" t="s">
        <v>157</v>
      </c>
      <c r="BM241" s="22" t="s">
        <v>446</v>
      </c>
    </row>
    <row r="242" spans="2:65" s="1" customFormat="1" ht="22.9" customHeight="1">
      <c r="B242" s="39"/>
      <c r="C242" s="190" t="s">
        <v>447</v>
      </c>
      <c r="D242" s="190" t="s">
        <v>152</v>
      </c>
      <c r="E242" s="191" t="s">
        <v>448</v>
      </c>
      <c r="F242" s="192" t="s">
        <v>449</v>
      </c>
      <c r="G242" s="193" t="s">
        <v>172</v>
      </c>
      <c r="H242" s="194">
        <v>1362.0060000000001</v>
      </c>
      <c r="I242" s="195"/>
      <c r="J242" s="196">
        <f>ROUND(I242*H242,2)</f>
        <v>0</v>
      </c>
      <c r="K242" s="192" t="s">
        <v>156</v>
      </c>
      <c r="L242" s="59"/>
      <c r="M242" s="197" t="s">
        <v>21</v>
      </c>
      <c r="N242" s="198" t="s">
        <v>42</v>
      </c>
      <c r="O242" s="40"/>
      <c r="P242" s="199">
        <f>O242*H242</f>
        <v>0</v>
      </c>
      <c r="Q242" s="199">
        <v>0</v>
      </c>
      <c r="R242" s="199">
        <f>Q242*H242</f>
        <v>0</v>
      </c>
      <c r="S242" s="199">
        <v>0</v>
      </c>
      <c r="T242" s="200">
        <f>S242*H242</f>
        <v>0</v>
      </c>
      <c r="AR242" s="22" t="s">
        <v>157</v>
      </c>
      <c r="AT242" s="22" t="s">
        <v>152</v>
      </c>
      <c r="AU242" s="22" t="s">
        <v>81</v>
      </c>
      <c r="AY242" s="22" t="s">
        <v>150</v>
      </c>
      <c r="BE242" s="201">
        <f>IF(N242="základní",J242,0)</f>
        <v>0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22" t="s">
        <v>79</v>
      </c>
      <c r="BK242" s="201">
        <f>ROUND(I242*H242,2)</f>
        <v>0</v>
      </c>
      <c r="BL242" s="22" t="s">
        <v>157</v>
      </c>
      <c r="BM242" s="22" t="s">
        <v>450</v>
      </c>
    </row>
    <row r="243" spans="2:65" s="11" customFormat="1" ht="13.5">
      <c r="B243" s="202"/>
      <c r="C243" s="203"/>
      <c r="D243" s="204" t="s">
        <v>159</v>
      </c>
      <c r="E243" s="203"/>
      <c r="F243" s="206" t="s">
        <v>451</v>
      </c>
      <c r="G243" s="203"/>
      <c r="H243" s="207">
        <v>1362.0060000000001</v>
      </c>
      <c r="I243" s="208"/>
      <c r="J243" s="203"/>
      <c r="K243" s="203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159</v>
      </c>
      <c r="AU243" s="213" t="s">
        <v>81</v>
      </c>
      <c r="AV243" s="11" t="s">
        <v>81</v>
      </c>
      <c r="AW243" s="11" t="s">
        <v>6</v>
      </c>
      <c r="AX243" s="11" t="s">
        <v>79</v>
      </c>
      <c r="AY243" s="213" t="s">
        <v>150</v>
      </c>
    </row>
    <row r="244" spans="2:65" s="1" customFormat="1" ht="22.9" customHeight="1">
      <c r="B244" s="39"/>
      <c r="C244" s="190" t="s">
        <v>452</v>
      </c>
      <c r="D244" s="190" t="s">
        <v>152</v>
      </c>
      <c r="E244" s="191" t="s">
        <v>453</v>
      </c>
      <c r="F244" s="192" t="s">
        <v>454</v>
      </c>
      <c r="G244" s="193" t="s">
        <v>172</v>
      </c>
      <c r="H244" s="194">
        <v>150.97900000000001</v>
      </c>
      <c r="I244" s="195"/>
      <c r="J244" s="196">
        <f>ROUND(I244*H244,2)</f>
        <v>0</v>
      </c>
      <c r="K244" s="192" t="s">
        <v>156</v>
      </c>
      <c r="L244" s="59"/>
      <c r="M244" s="197" t="s">
        <v>21</v>
      </c>
      <c r="N244" s="198" t="s">
        <v>42</v>
      </c>
      <c r="O244" s="40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AR244" s="22" t="s">
        <v>157</v>
      </c>
      <c r="AT244" s="22" t="s">
        <v>152</v>
      </c>
      <c r="AU244" s="22" t="s">
        <v>81</v>
      </c>
      <c r="AY244" s="22" t="s">
        <v>150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22" t="s">
        <v>79</v>
      </c>
      <c r="BK244" s="201">
        <f>ROUND(I244*H244,2)</f>
        <v>0</v>
      </c>
      <c r="BL244" s="22" t="s">
        <v>157</v>
      </c>
      <c r="BM244" s="22" t="s">
        <v>455</v>
      </c>
    </row>
    <row r="245" spans="2:65" s="10" customFormat="1" ht="37.35" customHeight="1">
      <c r="B245" s="174"/>
      <c r="C245" s="175"/>
      <c r="D245" s="176" t="s">
        <v>70</v>
      </c>
      <c r="E245" s="177" t="s">
        <v>456</v>
      </c>
      <c r="F245" s="177" t="s">
        <v>457</v>
      </c>
      <c r="G245" s="175"/>
      <c r="H245" s="175"/>
      <c r="I245" s="178"/>
      <c r="J245" s="179">
        <f>BK245</f>
        <v>0</v>
      </c>
      <c r="K245" s="175"/>
      <c r="L245" s="180"/>
      <c r="M245" s="181"/>
      <c r="N245" s="182"/>
      <c r="O245" s="182"/>
      <c r="P245" s="183">
        <f>P246+P253+P263+P277+P286+P290+P311+P366+P370+P382+P386+P404+P412</f>
        <v>0</v>
      </c>
      <c r="Q245" s="182"/>
      <c r="R245" s="183">
        <f>R246+R253+R263+R277+R286+R290+R311+R366+R370+R382+R386+R404+R412</f>
        <v>12.531919720000001</v>
      </c>
      <c r="S245" s="182"/>
      <c r="T245" s="184">
        <f>T246+T253+T263+T277+T286+T290+T311+T366+T370+T382+T386+T404+T412</f>
        <v>4.9636872600000004</v>
      </c>
      <c r="AR245" s="185" t="s">
        <v>81</v>
      </c>
      <c r="AT245" s="186" t="s">
        <v>70</v>
      </c>
      <c r="AU245" s="186" t="s">
        <v>71</v>
      </c>
      <c r="AY245" s="185" t="s">
        <v>150</v>
      </c>
      <c r="BK245" s="187">
        <f>BK246+BK253+BK263+BK277+BK286+BK290+BK311+BK366+BK370+BK382+BK386+BK404+BK412</f>
        <v>0</v>
      </c>
    </row>
    <row r="246" spans="2:65" s="10" customFormat="1" ht="19.899999999999999" customHeight="1">
      <c r="B246" s="174"/>
      <c r="C246" s="175"/>
      <c r="D246" s="176" t="s">
        <v>70</v>
      </c>
      <c r="E246" s="188" t="s">
        <v>458</v>
      </c>
      <c r="F246" s="188" t="s">
        <v>459</v>
      </c>
      <c r="G246" s="175"/>
      <c r="H246" s="175"/>
      <c r="I246" s="178"/>
      <c r="J246" s="189">
        <f>BK246</f>
        <v>0</v>
      </c>
      <c r="K246" s="175"/>
      <c r="L246" s="180"/>
      <c r="M246" s="181"/>
      <c r="N246" s="182"/>
      <c r="O246" s="182"/>
      <c r="P246" s="183">
        <f>SUM(P247:P252)</f>
        <v>0</v>
      </c>
      <c r="Q246" s="182"/>
      <c r="R246" s="183">
        <f>SUM(R247:R252)</f>
        <v>0.75762499999999999</v>
      </c>
      <c r="S246" s="182"/>
      <c r="T246" s="184">
        <f>SUM(T247:T252)</f>
        <v>0</v>
      </c>
      <c r="AR246" s="185" t="s">
        <v>81</v>
      </c>
      <c r="AT246" s="186" t="s">
        <v>70</v>
      </c>
      <c r="AU246" s="186" t="s">
        <v>79</v>
      </c>
      <c r="AY246" s="185" t="s">
        <v>150</v>
      </c>
      <c r="BK246" s="187">
        <f>SUM(BK247:BK252)</f>
        <v>0</v>
      </c>
    </row>
    <row r="247" spans="2:65" s="1" customFormat="1" ht="22.9" customHeight="1">
      <c r="B247" s="39"/>
      <c r="C247" s="190" t="s">
        <v>460</v>
      </c>
      <c r="D247" s="190" t="s">
        <v>152</v>
      </c>
      <c r="E247" s="191" t="s">
        <v>461</v>
      </c>
      <c r="F247" s="192" t="s">
        <v>462</v>
      </c>
      <c r="G247" s="193" t="s">
        <v>193</v>
      </c>
      <c r="H247" s="194">
        <v>117.5</v>
      </c>
      <c r="I247" s="195"/>
      <c r="J247" s="196">
        <f>ROUND(I247*H247,2)</f>
        <v>0</v>
      </c>
      <c r="K247" s="192" t="s">
        <v>156</v>
      </c>
      <c r="L247" s="59"/>
      <c r="M247" s="197" t="s">
        <v>21</v>
      </c>
      <c r="N247" s="198" t="s">
        <v>42</v>
      </c>
      <c r="O247" s="40"/>
      <c r="P247" s="199">
        <f>O247*H247</f>
        <v>0</v>
      </c>
      <c r="Q247" s="199">
        <v>0</v>
      </c>
      <c r="R247" s="199">
        <f>Q247*H247</f>
        <v>0</v>
      </c>
      <c r="S247" s="199">
        <v>0</v>
      </c>
      <c r="T247" s="200">
        <f>S247*H247</f>
        <v>0</v>
      </c>
      <c r="AR247" s="22" t="s">
        <v>232</v>
      </c>
      <c r="AT247" s="22" t="s">
        <v>152</v>
      </c>
      <c r="AU247" s="22" t="s">
        <v>81</v>
      </c>
      <c r="AY247" s="22" t="s">
        <v>150</v>
      </c>
      <c r="BE247" s="201">
        <f>IF(N247="základní",J247,0)</f>
        <v>0</v>
      </c>
      <c r="BF247" s="201">
        <f>IF(N247="snížená",J247,0)</f>
        <v>0</v>
      </c>
      <c r="BG247" s="201">
        <f>IF(N247="zákl. přenesená",J247,0)</f>
        <v>0</v>
      </c>
      <c r="BH247" s="201">
        <f>IF(N247="sníž. přenesená",J247,0)</f>
        <v>0</v>
      </c>
      <c r="BI247" s="201">
        <f>IF(N247="nulová",J247,0)</f>
        <v>0</v>
      </c>
      <c r="BJ247" s="22" t="s">
        <v>79</v>
      </c>
      <c r="BK247" s="201">
        <f>ROUND(I247*H247,2)</f>
        <v>0</v>
      </c>
      <c r="BL247" s="22" t="s">
        <v>232</v>
      </c>
      <c r="BM247" s="22" t="s">
        <v>463</v>
      </c>
    </row>
    <row r="248" spans="2:65" s="1" customFormat="1" ht="14.45" customHeight="1">
      <c r="B248" s="39"/>
      <c r="C248" s="225" t="s">
        <v>464</v>
      </c>
      <c r="D248" s="225" t="s">
        <v>180</v>
      </c>
      <c r="E248" s="226" t="s">
        <v>465</v>
      </c>
      <c r="F248" s="227" t="s">
        <v>466</v>
      </c>
      <c r="G248" s="228" t="s">
        <v>172</v>
      </c>
      <c r="H248" s="229">
        <v>3.5000000000000003E-2</v>
      </c>
      <c r="I248" s="230"/>
      <c r="J248" s="231">
        <f>ROUND(I248*H248,2)</f>
        <v>0</v>
      </c>
      <c r="K248" s="227" t="s">
        <v>156</v>
      </c>
      <c r="L248" s="232"/>
      <c r="M248" s="233" t="s">
        <v>21</v>
      </c>
      <c r="N248" s="234" t="s">
        <v>42</v>
      </c>
      <c r="O248" s="40"/>
      <c r="P248" s="199">
        <f>O248*H248</f>
        <v>0</v>
      </c>
      <c r="Q248" s="199">
        <v>1</v>
      </c>
      <c r="R248" s="199">
        <f>Q248*H248</f>
        <v>3.5000000000000003E-2</v>
      </c>
      <c r="S248" s="199">
        <v>0</v>
      </c>
      <c r="T248" s="200">
        <f>S248*H248</f>
        <v>0</v>
      </c>
      <c r="AR248" s="22" t="s">
        <v>314</v>
      </c>
      <c r="AT248" s="22" t="s">
        <v>180</v>
      </c>
      <c r="AU248" s="22" t="s">
        <v>81</v>
      </c>
      <c r="AY248" s="22" t="s">
        <v>150</v>
      </c>
      <c r="BE248" s="201">
        <f>IF(N248="základní",J248,0)</f>
        <v>0</v>
      </c>
      <c r="BF248" s="201">
        <f>IF(N248="snížená",J248,0)</f>
        <v>0</v>
      </c>
      <c r="BG248" s="201">
        <f>IF(N248="zákl. přenesená",J248,0)</f>
        <v>0</v>
      </c>
      <c r="BH248" s="201">
        <f>IF(N248="sníž. přenesená",J248,0)</f>
        <v>0</v>
      </c>
      <c r="BI248" s="201">
        <f>IF(N248="nulová",J248,0)</f>
        <v>0</v>
      </c>
      <c r="BJ248" s="22" t="s">
        <v>79</v>
      </c>
      <c r="BK248" s="201">
        <f>ROUND(I248*H248,2)</f>
        <v>0</v>
      </c>
      <c r="BL248" s="22" t="s">
        <v>232</v>
      </c>
      <c r="BM248" s="22" t="s">
        <v>467</v>
      </c>
    </row>
    <row r="249" spans="2:65" s="11" customFormat="1" ht="13.5">
      <c r="B249" s="202"/>
      <c r="C249" s="203"/>
      <c r="D249" s="204" t="s">
        <v>159</v>
      </c>
      <c r="E249" s="203"/>
      <c r="F249" s="206" t="s">
        <v>468</v>
      </c>
      <c r="G249" s="203"/>
      <c r="H249" s="207">
        <v>3.5000000000000003E-2</v>
      </c>
      <c r="I249" s="208"/>
      <c r="J249" s="203"/>
      <c r="K249" s="203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159</v>
      </c>
      <c r="AU249" s="213" t="s">
        <v>81</v>
      </c>
      <c r="AV249" s="11" t="s">
        <v>81</v>
      </c>
      <c r="AW249" s="11" t="s">
        <v>6</v>
      </c>
      <c r="AX249" s="11" t="s">
        <v>79</v>
      </c>
      <c r="AY249" s="213" t="s">
        <v>150</v>
      </c>
    </row>
    <row r="250" spans="2:65" s="1" customFormat="1" ht="22.9" customHeight="1">
      <c r="B250" s="39"/>
      <c r="C250" s="190" t="s">
        <v>469</v>
      </c>
      <c r="D250" s="190" t="s">
        <v>152</v>
      </c>
      <c r="E250" s="191" t="s">
        <v>470</v>
      </c>
      <c r="F250" s="192" t="s">
        <v>471</v>
      </c>
      <c r="G250" s="193" t="s">
        <v>193</v>
      </c>
      <c r="H250" s="194">
        <v>117.5</v>
      </c>
      <c r="I250" s="195"/>
      <c r="J250" s="196">
        <f>ROUND(I250*H250,2)</f>
        <v>0</v>
      </c>
      <c r="K250" s="192" t="s">
        <v>156</v>
      </c>
      <c r="L250" s="59"/>
      <c r="M250" s="197" t="s">
        <v>21</v>
      </c>
      <c r="N250" s="198" t="s">
        <v>42</v>
      </c>
      <c r="O250" s="40"/>
      <c r="P250" s="199">
        <f>O250*H250</f>
        <v>0</v>
      </c>
      <c r="Q250" s="199">
        <v>4.0000000000000002E-4</v>
      </c>
      <c r="R250" s="199">
        <f>Q250*H250</f>
        <v>4.7E-2</v>
      </c>
      <c r="S250" s="199">
        <v>0</v>
      </c>
      <c r="T250" s="200">
        <f>S250*H250</f>
        <v>0</v>
      </c>
      <c r="AR250" s="22" t="s">
        <v>232</v>
      </c>
      <c r="AT250" s="22" t="s">
        <v>152</v>
      </c>
      <c r="AU250" s="22" t="s">
        <v>81</v>
      </c>
      <c r="AY250" s="22" t="s">
        <v>150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22" t="s">
        <v>79</v>
      </c>
      <c r="BK250" s="201">
        <f>ROUND(I250*H250,2)</f>
        <v>0</v>
      </c>
      <c r="BL250" s="22" t="s">
        <v>232</v>
      </c>
      <c r="BM250" s="22" t="s">
        <v>472</v>
      </c>
    </row>
    <row r="251" spans="2:65" s="1" customFormat="1" ht="14.45" customHeight="1">
      <c r="B251" s="39"/>
      <c r="C251" s="225" t="s">
        <v>473</v>
      </c>
      <c r="D251" s="225" t="s">
        <v>180</v>
      </c>
      <c r="E251" s="226" t="s">
        <v>474</v>
      </c>
      <c r="F251" s="227" t="s">
        <v>475</v>
      </c>
      <c r="G251" s="228" t="s">
        <v>193</v>
      </c>
      <c r="H251" s="229">
        <v>135.125</v>
      </c>
      <c r="I251" s="230"/>
      <c r="J251" s="231">
        <f>ROUND(I251*H251,2)</f>
        <v>0</v>
      </c>
      <c r="K251" s="227" t="s">
        <v>156</v>
      </c>
      <c r="L251" s="232"/>
      <c r="M251" s="233" t="s">
        <v>21</v>
      </c>
      <c r="N251" s="234" t="s">
        <v>42</v>
      </c>
      <c r="O251" s="40"/>
      <c r="P251" s="199">
        <f>O251*H251</f>
        <v>0</v>
      </c>
      <c r="Q251" s="199">
        <v>5.0000000000000001E-3</v>
      </c>
      <c r="R251" s="199">
        <f>Q251*H251</f>
        <v>0.67562500000000003</v>
      </c>
      <c r="S251" s="199">
        <v>0</v>
      </c>
      <c r="T251" s="200">
        <f>S251*H251</f>
        <v>0</v>
      </c>
      <c r="AR251" s="22" t="s">
        <v>314</v>
      </c>
      <c r="AT251" s="22" t="s">
        <v>180</v>
      </c>
      <c r="AU251" s="22" t="s">
        <v>81</v>
      </c>
      <c r="AY251" s="22" t="s">
        <v>150</v>
      </c>
      <c r="BE251" s="201">
        <f>IF(N251="základní",J251,0)</f>
        <v>0</v>
      </c>
      <c r="BF251" s="201">
        <f>IF(N251="snížená",J251,0)</f>
        <v>0</v>
      </c>
      <c r="BG251" s="201">
        <f>IF(N251="zákl. přenesená",J251,0)</f>
        <v>0</v>
      </c>
      <c r="BH251" s="201">
        <f>IF(N251="sníž. přenesená",J251,0)</f>
        <v>0</v>
      </c>
      <c r="BI251" s="201">
        <f>IF(N251="nulová",J251,0)</f>
        <v>0</v>
      </c>
      <c r="BJ251" s="22" t="s">
        <v>79</v>
      </c>
      <c r="BK251" s="201">
        <f>ROUND(I251*H251,2)</f>
        <v>0</v>
      </c>
      <c r="BL251" s="22" t="s">
        <v>232</v>
      </c>
      <c r="BM251" s="22" t="s">
        <v>476</v>
      </c>
    </row>
    <row r="252" spans="2:65" s="11" customFormat="1" ht="13.5">
      <c r="B252" s="202"/>
      <c r="C252" s="203"/>
      <c r="D252" s="204" t="s">
        <v>159</v>
      </c>
      <c r="E252" s="203"/>
      <c r="F252" s="206" t="s">
        <v>477</v>
      </c>
      <c r="G252" s="203"/>
      <c r="H252" s="207">
        <v>135.125</v>
      </c>
      <c r="I252" s="208"/>
      <c r="J252" s="203"/>
      <c r="K252" s="203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159</v>
      </c>
      <c r="AU252" s="213" t="s">
        <v>81</v>
      </c>
      <c r="AV252" s="11" t="s">
        <v>81</v>
      </c>
      <c r="AW252" s="11" t="s">
        <v>6</v>
      </c>
      <c r="AX252" s="11" t="s">
        <v>79</v>
      </c>
      <c r="AY252" s="213" t="s">
        <v>150</v>
      </c>
    </row>
    <row r="253" spans="2:65" s="10" customFormat="1" ht="29.85" customHeight="1">
      <c r="B253" s="174"/>
      <c r="C253" s="175"/>
      <c r="D253" s="176" t="s">
        <v>70</v>
      </c>
      <c r="E253" s="188" t="s">
        <v>478</v>
      </c>
      <c r="F253" s="188" t="s">
        <v>479</v>
      </c>
      <c r="G253" s="175"/>
      <c r="H253" s="175"/>
      <c r="I253" s="178"/>
      <c r="J253" s="189">
        <f>BK253</f>
        <v>0</v>
      </c>
      <c r="K253" s="175"/>
      <c r="L253" s="180"/>
      <c r="M253" s="181"/>
      <c r="N253" s="182"/>
      <c r="O253" s="182"/>
      <c r="P253" s="183">
        <f>SUM(P254:P262)</f>
        <v>0</v>
      </c>
      <c r="Q253" s="182"/>
      <c r="R253" s="183">
        <f>SUM(R254:R262)</f>
        <v>0.49488000000000004</v>
      </c>
      <c r="S253" s="182"/>
      <c r="T253" s="184">
        <f>SUM(T254:T262)</f>
        <v>0.67200000000000004</v>
      </c>
      <c r="AR253" s="185" t="s">
        <v>81</v>
      </c>
      <c r="AT253" s="186" t="s">
        <v>70</v>
      </c>
      <c r="AU253" s="186" t="s">
        <v>79</v>
      </c>
      <c r="AY253" s="185" t="s">
        <v>150</v>
      </c>
      <c r="BK253" s="187">
        <f>SUM(BK254:BK262)</f>
        <v>0</v>
      </c>
    </row>
    <row r="254" spans="2:65" s="1" customFormat="1" ht="14.45" customHeight="1">
      <c r="B254" s="39"/>
      <c r="C254" s="190" t="s">
        <v>480</v>
      </c>
      <c r="D254" s="190" t="s">
        <v>152</v>
      </c>
      <c r="E254" s="191" t="s">
        <v>481</v>
      </c>
      <c r="F254" s="192" t="s">
        <v>482</v>
      </c>
      <c r="G254" s="193" t="s">
        <v>193</v>
      </c>
      <c r="H254" s="194">
        <v>48</v>
      </c>
      <c r="I254" s="195"/>
      <c r="J254" s="196">
        <f>ROUND(I254*H254,2)</f>
        <v>0</v>
      </c>
      <c r="K254" s="192" t="s">
        <v>156</v>
      </c>
      <c r="L254" s="59"/>
      <c r="M254" s="197" t="s">
        <v>21</v>
      </c>
      <c r="N254" s="198" t="s">
        <v>42</v>
      </c>
      <c r="O254" s="40"/>
      <c r="P254" s="199">
        <f>O254*H254</f>
        <v>0</v>
      </c>
      <c r="Q254" s="199">
        <v>0</v>
      </c>
      <c r="R254" s="199">
        <f>Q254*H254</f>
        <v>0</v>
      </c>
      <c r="S254" s="199">
        <v>1.4E-2</v>
      </c>
      <c r="T254" s="200">
        <f>S254*H254</f>
        <v>0.67200000000000004</v>
      </c>
      <c r="AR254" s="22" t="s">
        <v>232</v>
      </c>
      <c r="AT254" s="22" t="s">
        <v>152</v>
      </c>
      <c r="AU254" s="22" t="s">
        <v>81</v>
      </c>
      <c r="AY254" s="22" t="s">
        <v>150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22" t="s">
        <v>79</v>
      </c>
      <c r="BK254" s="201">
        <f>ROUND(I254*H254,2)</f>
        <v>0</v>
      </c>
      <c r="BL254" s="22" t="s">
        <v>232</v>
      </c>
      <c r="BM254" s="22" t="s">
        <v>483</v>
      </c>
    </row>
    <row r="255" spans="2:65" s="11" customFormat="1" ht="13.5">
      <c r="B255" s="202"/>
      <c r="C255" s="203"/>
      <c r="D255" s="204" t="s">
        <v>159</v>
      </c>
      <c r="E255" s="205" t="s">
        <v>21</v>
      </c>
      <c r="F255" s="206" t="s">
        <v>484</v>
      </c>
      <c r="G255" s="203"/>
      <c r="H255" s="207">
        <v>48</v>
      </c>
      <c r="I255" s="208"/>
      <c r="J255" s="203"/>
      <c r="K255" s="203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159</v>
      </c>
      <c r="AU255" s="213" t="s">
        <v>81</v>
      </c>
      <c r="AV255" s="11" t="s">
        <v>81</v>
      </c>
      <c r="AW255" s="11" t="s">
        <v>35</v>
      </c>
      <c r="AX255" s="11" t="s">
        <v>79</v>
      </c>
      <c r="AY255" s="213" t="s">
        <v>150</v>
      </c>
    </row>
    <row r="256" spans="2:65" s="1" customFormat="1" ht="22.9" customHeight="1">
      <c r="B256" s="39"/>
      <c r="C256" s="190" t="s">
        <v>485</v>
      </c>
      <c r="D256" s="190" t="s">
        <v>152</v>
      </c>
      <c r="E256" s="191" t="s">
        <v>486</v>
      </c>
      <c r="F256" s="192" t="s">
        <v>487</v>
      </c>
      <c r="G256" s="193" t="s">
        <v>193</v>
      </c>
      <c r="H256" s="194">
        <v>48</v>
      </c>
      <c r="I256" s="195"/>
      <c r="J256" s="196">
        <f>ROUND(I256*H256,2)</f>
        <v>0</v>
      </c>
      <c r="K256" s="192" t="s">
        <v>156</v>
      </c>
      <c r="L256" s="59"/>
      <c r="M256" s="197" t="s">
        <v>21</v>
      </c>
      <c r="N256" s="198" t="s">
        <v>42</v>
      </c>
      <c r="O256" s="40"/>
      <c r="P256" s="199">
        <f>O256*H256</f>
        <v>0</v>
      </c>
      <c r="Q256" s="199">
        <v>0</v>
      </c>
      <c r="R256" s="199">
        <f>Q256*H256</f>
        <v>0</v>
      </c>
      <c r="S256" s="199">
        <v>0</v>
      </c>
      <c r="T256" s="200">
        <f>S256*H256</f>
        <v>0</v>
      </c>
      <c r="AR256" s="22" t="s">
        <v>232</v>
      </c>
      <c r="AT256" s="22" t="s">
        <v>152</v>
      </c>
      <c r="AU256" s="22" t="s">
        <v>81</v>
      </c>
      <c r="AY256" s="22" t="s">
        <v>150</v>
      </c>
      <c r="BE256" s="201">
        <f>IF(N256="základní",J256,0)</f>
        <v>0</v>
      </c>
      <c r="BF256" s="201">
        <f>IF(N256="snížená",J256,0)</f>
        <v>0</v>
      </c>
      <c r="BG256" s="201">
        <f>IF(N256="zákl. přenesená",J256,0)</f>
        <v>0</v>
      </c>
      <c r="BH256" s="201">
        <f>IF(N256="sníž. přenesená",J256,0)</f>
        <v>0</v>
      </c>
      <c r="BI256" s="201">
        <f>IF(N256="nulová",J256,0)</f>
        <v>0</v>
      </c>
      <c r="BJ256" s="22" t="s">
        <v>79</v>
      </c>
      <c r="BK256" s="201">
        <f>ROUND(I256*H256,2)</f>
        <v>0</v>
      </c>
      <c r="BL256" s="22" t="s">
        <v>232</v>
      </c>
      <c r="BM256" s="22" t="s">
        <v>488</v>
      </c>
    </row>
    <row r="257" spans="2:65" s="11" customFormat="1" ht="13.5">
      <c r="B257" s="202"/>
      <c r="C257" s="203"/>
      <c r="D257" s="204" t="s">
        <v>159</v>
      </c>
      <c r="E257" s="205" t="s">
        <v>21</v>
      </c>
      <c r="F257" s="206" t="s">
        <v>484</v>
      </c>
      <c r="G257" s="203"/>
      <c r="H257" s="207">
        <v>48</v>
      </c>
      <c r="I257" s="208"/>
      <c r="J257" s="203"/>
      <c r="K257" s="203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159</v>
      </c>
      <c r="AU257" s="213" t="s">
        <v>81</v>
      </c>
      <c r="AV257" s="11" t="s">
        <v>81</v>
      </c>
      <c r="AW257" s="11" t="s">
        <v>35</v>
      </c>
      <c r="AX257" s="11" t="s">
        <v>79</v>
      </c>
      <c r="AY257" s="213" t="s">
        <v>150</v>
      </c>
    </row>
    <row r="258" spans="2:65" s="1" customFormat="1" ht="22.9" customHeight="1">
      <c r="B258" s="39"/>
      <c r="C258" s="225" t="s">
        <v>489</v>
      </c>
      <c r="D258" s="225" t="s">
        <v>180</v>
      </c>
      <c r="E258" s="226" t="s">
        <v>490</v>
      </c>
      <c r="F258" s="227" t="s">
        <v>491</v>
      </c>
      <c r="G258" s="228" t="s">
        <v>193</v>
      </c>
      <c r="H258" s="229">
        <v>55.2</v>
      </c>
      <c r="I258" s="230"/>
      <c r="J258" s="231">
        <f>ROUND(I258*H258,2)</f>
        <v>0</v>
      </c>
      <c r="K258" s="227" t="s">
        <v>156</v>
      </c>
      <c r="L258" s="232"/>
      <c r="M258" s="233" t="s">
        <v>21</v>
      </c>
      <c r="N258" s="234" t="s">
        <v>42</v>
      </c>
      <c r="O258" s="40"/>
      <c r="P258" s="199">
        <f>O258*H258</f>
        <v>0</v>
      </c>
      <c r="Q258" s="199">
        <v>3.0000000000000001E-3</v>
      </c>
      <c r="R258" s="199">
        <f>Q258*H258</f>
        <v>0.16560000000000002</v>
      </c>
      <c r="S258" s="199">
        <v>0</v>
      </c>
      <c r="T258" s="200">
        <f>S258*H258</f>
        <v>0</v>
      </c>
      <c r="AR258" s="22" t="s">
        <v>314</v>
      </c>
      <c r="AT258" s="22" t="s">
        <v>180</v>
      </c>
      <c r="AU258" s="22" t="s">
        <v>81</v>
      </c>
      <c r="AY258" s="22" t="s">
        <v>150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22" t="s">
        <v>79</v>
      </c>
      <c r="BK258" s="201">
        <f>ROUND(I258*H258,2)</f>
        <v>0</v>
      </c>
      <c r="BL258" s="22" t="s">
        <v>232</v>
      </c>
      <c r="BM258" s="22" t="s">
        <v>492</v>
      </c>
    </row>
    <row r="259" spans="2:65" s="11" customFormat="1" ht="13.5">
      <c r="B259" s="202"/>
      <c r="C259" s="203"/>
      <c r="D259" s="204" t="s">
        <v>159</v>
      </c>
      <c r="E259" s="203"/>
      <c r="F259" s="206" t="s">
        <v>493</v>
      </c>
      <c r="G259" s="203"/>
      <c r="H259" s="207">
        <v>55.2</v>
      </c>
      <c r="I259" s="208"/>
      <c r="J259" s="203"/>
      <c r="K259" s="203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159</v>
      </c>
      <c r="AU259" s="213" t="s">
        <v>81</v>
      </c>
      <c r="AV259" s="11" t="s">
        <v>81</v>
      </c>
      <c r="AW259" s="11" t="s">
        <v>6</v>
      </c>
      <c r="AX259" s="11" t="s">
        <v>79</v>
      </c>
      <c r="AY259" s="213" t="s">
        <v>150</v>
      </c>
    </row>
    <row r="260" spans="2:65" s="1" customFormat="1" ht="22.9" customHeight="1">
      <c r="B260" s="39"/>
      <c r="C260" s="190" t="s">
        <v>494</v>
      </c>
      <c r="D260" s="190" t="s">
        <v>152</v>
      </c>
      <c r="E260" s="191" t="s">
        <v>495</v>
      </c>
      <c r="F260" s="192" t="s">
        <v>496</v>
      </c>
      <c r="G260" s="193" t="s">
        <v>193</v>
      </c>
      <c r="H260" s="194">
        <v>48</v>
      </c>
      <c r="I260" s="195"/>
      <c r="J260" s="196">
        <f>ROUND(I260*H260,2)</f>
        <v>0</v>
      </c>
      <c r="K260" s="192" t="s">
        <v>156</v>
      </c>
      <c r="L260" s="59"/>
      <c r="M260" s="197" t="s">
        <v>21</v>
      </c>
      <c r="N260" s="198" t="s">
        <v>42</v>
      </c>
      <c r="O260" s="40"/>
      <c r="P260" s="199">
        <f>O260*H260</f>
        <v>0</v>
      </c>
      <c r="Q260" s="199">
        <v>8.8000000000000003E-4</v>
      </c>
      <c r="R260" s="199">
        <f>Q260*H260</f>
        <v>4.224E-2</v>
      </c>
      <c r="S260" s="199">
        <v>0</v>
      </c>
      <c r="T260" s="200">
        <f>S260*H260</f>
        <v>0</v>
      </c>
      <c r="AR260" s="22" t="s">
        <v>232</v>
      </c>
      <c r="AT260" s="22" t="s">
        <v>152</v>
      </c>
      <c r="AU260" s="22" t="s">
        <v>81</v>
      </c>
      <c r="AY260" s="22" t="s">
        <v>150</v>
      </c>
      <c r="BE260" s="201">
        <f>IF(N260="základní",J260,0)</f>
        <v>0</v>
      </c>
      <c r="BF260" s="201">
        <f>IF(N260="snížená",J260,0)</f>
        <v>0</v>
      </c>
      <c r="BG260" s="201">
        <f>IF(N260="zákl. přenesená",J260,0)</f>
        <v>0</v>
      </c>
      <c r="BH260" s="201">
        <f>IF(N260="sníž. přenesená",J260,0)</f>
        <v>0</v>
      </c>
      <c r="BI260" s="201">
        <f>IF(N260="nulová",J260,0)</f>
        <v>0</v>
      </c>
      <c r="BJ260" s="22" t="s">
        <v>79</v>
      </c>
      <c r="BK260" s="201">
        <f>ROUND(I260*H260,2)</f>
        <v>0</v>
      </c>
      <c r="BL260" s="22" t="s">
        <v>232</v>
      </c>
      <c r="BM260" s="22" t="s">
        <v>497</v>
      </c>
    </row>
    <row r="261" spans="2:65" s="1" customFormat="1" ht="22.9" customHeight="1">
      <c r="B261" s="39"/>
      <c r="C261" s="225" t="s">
        <v>498</v>
      </c>
      <c r="D261" s="225" t="s">
        <v>180</v>
      </c>
      <c r="E261" s="226" t="s">
        <v>499</v>
      </c>
      <c r="F261" s="227" t="s">
        <v>500</v>
      </c>
      <c r="G261" s="228" t="s">
        <v>193</v>
      </c>
      <c r="H261" s="229">
        <v>55.2</v>
      </c>
      <c r="I261" s="230"/>
      <c r="J261" s="231">
        <f>ROUND(I261*H261,2)</f>
        <v>0</v>
      </c>
      <c r="K261" s="227" t="s">
        <v>156</v>
      </c>
      <c r="L261" s="232"/>
      <c r="M261" s="233" t="s">
        <v>21</v>
      </c>
      <c r="N261" s="234" t="s">
        <v>42</v>
      </c>
      <c r="O261" s="40"/>
      <c r="P261" s="199">
        <f>O261*H261</f>
        <v>0</v>
      </c>
      <c r="Q261" s="199">
        <v>5.1999999999999998E-3</v>
      </c>
      <c r="R261" s="199">
        <f>Q261*H261</f>
        <v>0.28704000000000002</v>
      </c>
      <c r="S261" s="199">
        <v>0</v>
      </c>
      <c r="T261" s="200">
        <f>S261*H261</f>
        <v>0</v>
      </c>
      <c r="AR261" s="22" t="s">
        <v>314</v>
      </c>
      <c r="AT261" s="22" t="s">
        <v>180</v>
      </c>
      <c r="AU261" s="22" t="s">
        <v>81</v>
      </c>
      <c r="AY261" s="22" t="s">
        <v>150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22" t="s">
        <v>79</v>
      </c>
      <c r="BK261" s="201">
        <f>ROUND(I261*H261,2)</f>
        <v>0</v>
      </c>
      <c r="BL261" s="22" t="s">
        <v>232</v>
      </c>
      <c r="BM261" s="22" t="s">
        <v>501</v>
      </c>
    </row>
    <row r="262" spans="2:65" s="11" customFormat="1" ht="13.5">
      <c r="B262" s="202"/>
      <c r="C262" s="203"/>
      <c r="D262" s="204" t="s">
        <v>159</v>
      </c>
      <c r="E262" s="203"/>
      <c r="F262" s="206" t="s">
        <v>493</v>
      </c>
      <c r="G262" s="203"/>
      <c r="H262" s="207">
        <v>55.2</v>
      </c>
      <c r="I262" s="208"/>
      <c r="J262" s="203"/>
      <c r="K262" s="203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159</v>
      </c>
      <c r="AU262" s="213" t="s">
        <v>81</v>
      </c>
      <c r="AV262" s="11" t="s">
        <v>81</v>
      </c>
      <c r="AW262" s="11" t="s">
        <v>6</v>
      </c>
      <c r="AX262" s="11" t="s">
        <v>79</v>
      </c>
      <c r="AY262" s="213" t="s">
        <v>150</v>
      </c>
    </row>
    <row r="263" spans="2:65" s="10" customFormat="1" ht="29.85" customHeight="1">
      <c r="B263" s="174"/>
      <c r="C263" s="175"/>
      <c r="D263" s="176" t="s">
        <v>70</v>
      </c>
      <c r="E263" s="188" t="s">
        <v>502</v>
      </c>
      <c r="F263" s="188" t="s">
        <v>503</v>
      </c>
      <c r="G263" s="175"/>
      <c r="H263" s="175"/>
      <c r="I263" s="178"/>
      <c r="J263" s="189">
        <f>BK263</f>
        <v>0</v>
      </c>
      <c r="K263" s="175"/>
      <c r="L263" s="180"/>
      <c r="M263" s="181"/>
      <c r="N263" s="182"/>
      <c r="O263" s="182"/>
      <c r="P263" s="183">
        <f>SUM(P264:P276)</f>
        <v>0</v>
      </c>
      <c r="Q263" s="182"/>
      <c r="R263" s="183">
        <f>SUM(R264:R276)</f>
        <v>0.9740858</v>
      </c>
      <c r="S263" s="182"/>
      <c r="T263" s="184">
        <f>SUM(T264:T276)</f>
        <v>0</v>
      </c>
      <c r="AR263" s="185" t="s">
        <v>81</v>
      </c>
      <c r="AT263" s="186" t="s">
        <v>70</v>
      </c>
      <c r="AU263" s="186" t="s">
        <v>79</v>
      </c>
      <c r="AY263" s="185" t="s">
        <v>150</v>
      </c>
      <c r="BK263" s="187">
        <f>SUM(BK264:BK276)</f>
        <v>0</v>
      </c>
    </row>
    <row r="264" spans="2:65" s="1" customFormat="1" ht="22.9" customHeight="1">
      <c r="B264" s="39"/>
      <c r="C264" s="190" t="s">
        <v>504</v>
      </c>
      <c r="D264" s="190" t="s">
        <v>152</v>
      </c>
      <c r="E264" s="191" t="s">
        <v>505</v>
      </c>
      <c r="F264" s="192" t="s">
        <v>506</v>
      </c>
      <c r="G264" s="193" t="s">
        <v>193</v>
      </c>
      <c r="H264" s="194">
        <v>129.99600000000001</v>
      </c>
      <c r="I264" s="195"/>
      <c r="J264" s="196">
        <f>ROUND(I264*H264,2)</f>
        <v>0</v>
      </c>
      <c r="K264" s="192" t="s">
        <v>156</v>
      </c>
      <c r="L264" s="59"/>
      <c r="M264" s="197" t="s">
        <v>21</v>
      </c>
      <c r="N264" s="198" t="s">
        <v>42</v>
      </c>
      <c r="O264" s="40"/>
      <c r="P264" s="199">
        <f>O264*H264</f>
        <v>0</v>
      </c>
      <c r="Q264" s="199">
        <v>0</v>
      </c>
      <c r="R264" s="199">
        <f>Q264*H264</f>
        <v>0</v>
      </c>
      <c r="S264" s="199">
        <v>0</v>
      </c>
      <c r="T264" s="200">
        <f>S264*H264</f>
        <v>0</v>
      </c>
      <c r="AR264" s="22" t="s">
        <v>232</v>
      </c>
      <c r="AT264" s="22" t="s">
        <v>152</v>
      </c>
      <c r="AU264" s="22" t="s">
        <v>81</v>
      </c>
      <c r="AY264" s="22" t="s">
        <v>150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22" t="s">
        <v>79</v>
      </c>
      <c r="BK264" s="201">
        <f>ROUND(I264*H264,2)</f>
        <v>0</v>
      </c>
      <c r="BL264" s="22" t="s">
        <v>232</v>
      </c>
      <c r="BM264" s="22" t="s">
        <v>507</v>
      </c>
    </row>
    <row r="265" spans="2:65" s="1" customFormat="1" ht="22.9" customHeight="1">
      <c r="B265" s="39"/>
      <c r="C265" s="225" t="s">
        <v>508</v>
      </c>
      <c r="D265" s="225" t="s">
        <v>180</v>
      </c>
      <c r="E265" s="226" t="s">
        <v>509</v>
      </c>
      <c r="F265" s="227" t="s">
        <v>510</v>
      </c>
      <c r="G265" s="228" t="s">
        <v>193</v>
      </c>
      <c r="H265" s="229">
        <v>132.596</v>
      </c>
      <c r="I265" s="230"/>
      <c r="J265" s="231">
        <f>ROUND(I265*H265,2)</f>
        <v>0</v>
      </c>
      <c r="K265" s="227" t="s">
        <v>156</v>
      </c>
      <c r="L265" s="232"/>
      <c r="M265" s="233" t="s">
        <v>21</v>
      </c>
      <c r="N265" s="234" t="s">
        <v>42</v>
      </c>
      <c r="O265" s="40"/>
      <c r="P265" s="199">
        <f>O265*H265</f>
        <v>0</v>
      </c>
      <c r="Q265" s="199">
        <v>4.9100000000000003E-3</v>
      </c>
      <c r="R265" s="199">
        <f>Q265*H265</f>
        <v>0.65104636000000005</v>
      </c>
      <c r="S265" s="199">
        <v>0</v>
      </c>
      <c r="T265" s="200">
        <f>S265*H265</f>
        <v>0</v>
      </c>
      <c r="AR265" s="22" t="s">
        <v>314</v>
      </c>
      <c r="AT265" s="22" t="s">
        <v>180</v>
      </c>
      <c r="AU265" s="22" t="s">
        <v>81</v>
      </c>
      <c r="AY265" s="22" t="s">
        <v>150</v>
      </c>
      <c r="BE265" s="201">
        <f>IF(N265="základní",J265,0)</f>
        <v>0</v>
      </c>
      <c r="BF265" s="201">
        <f>IF(N265="snížená",J265,0)</f>
        <v>0</v>
      </c>
      <c r="BG265" s="201">
        <f>IF(N265="zákl. přenesená",J265,0)</f>
        <v>0</v>
      </c>
      <c r="BH265" s="201">
        <f>IF(N265="sníž. přenesená",J265,0)</f>
        <v>0</v>
      </c>
      <c r="BI265" s="201">
        <f>IF(N265="nulová",J265,0)</f>
        <v>0</v>
      </c>
      <c r="BJ265" s="22" t="s">
        <v>79</v>
      </c>
      <c r="BK265" s="201">
        <f>ROUND(I265*H265,2)</f>
        <v>0</v>
      </c>
      <c r="BL265" s="22" t="s">
        <v>232</v>
      </c>
      <c r="BM265" s="22" t="s">
        <v>511</v>
      </c>
    </row>
    <row r="266" spans="2:65" s="11" customFormat="1" ht="13.5">
      <c r="B266" s="202"/>
      <c r="C266" s="203"/>
      <c r="D266" s="204" t="s">
        <v>159</v>
      </c>
      <c r="E266" s="203"/>
      <c r="F266" s="206" t="s">
        <v>512</v>
      </c>
      <c r="G266" s="203"/>
      <c r="H266" s="207">
        <v>132.596</v>
      </c>
      <c r="I266" s="208"/>
      <c r="J266" s="203"/>
      <c r="K266" s="203"/>
      <c r="L266" s="209"/>
      <c r="M266" s="210"/>
      <c r="N266" s="211"/>
      <c r="O266" s="211"/>
      <c r="P266" s="211"/>
      <c r="Q266" s="211"/>
      <c r="R266" s="211"/>
      <c r="S266" s="211"/>
      <c r="T266" s="212"/>
      <c r="AT266" s="213" t="s">
        <v>159</v>
      </c>
      <c r="AU266" s="213" t="s">
        <v>81</v>
      </c>
      <c r="AV266" s="11" t="s">
        <v>81</v>
      </c>
      <c r="AW266" s="11" t="s">
        <v>6</v>
      </c>
      <c r="AX266" s="11" t="s">
        <v>79</v>
      </c>
      <c r="AY266" s="213" t="s">
        <v>150</v>
      </c>
    </row>
    <row r="267" spans="2:65" s="1" customFormat="1" ht="22.9" customHeight="1">
      <c r="B267" s="39"/>
      <c r="C267" s="190" t="s">
        <v>513</v>
      </c>
      <c r="D267" s="190" t="s">
        <v>152</v>
      </c>
      <c r="E267" s="191" t="s">
        <v>514</v>
      </c>
      <c r="F267" s="192" t="s">
        <v>515</v>
      </c>
      <c r="G267" s="193" t="s">
        <v>193</v>
      </c>
      <c r="H267" s="194">
        <v>117.5</v>
      </c>
      <c r="I267" s="195"/>
      <c r="J267" s="196">
        <f>ROUND(I267*H267,2)</f>
        <v>0</v>
      </c>
      <c r="K267" s="192" t="s">
        <v>156</v>
      </c>
      <c r="L267" s="59"/>
      <c r="M267" s="197" t="s">
        <v>21</v>
      </c>
      <c r="N267" s="198" t="s">
        <v>42</v>
      </c>
      <c r="O267" s="40"/>
      <c r="P267" s="199">
        <f>O267*H267</f>
        <v>0</v>
      </c>
      <c r="Q267" s="199">
        <v>0</v>
      </c>
      <c r="R267" s="199">
        <f>Q267*H267</f>
        <v>0</v>
      </c>
      <c r="S267" s="199">
        <v>0</v>
      </c>
      <c r="T267" s="200">
        <f>S267*H267</f>
        <v>0</v>
      </c>
      <c r="AR267" s="22" t="s">
        <v>232</v>
      </c>
      <c r="AT267" s="22" t="s">
        <v>152</v>
      </c>
      <c r="AU267" s="22" t="s">
        <v>81</v>
      </c>
      <c r="AY267" s="22" t="s">
        <v>150</v>
      </c>
      <c r="BE267" s="201">
        <f>IF(N267="základní",J267,0)</f>
        <v>0</v>
      </c>
      <c r="BF267" s="201">
        <f>IF(N267="snížená",J267,0)</f>
        <v>0</v>
      </c>
      <c r="BG267" s="201">
        <f>IF(N267="zákl. přenesená",J267,0)</f>
        <v>0</v>
      </c>
      <c r="BH267" s="201">
        <f>IF(N267="sníž. přenesená",J267,0)</f>
        <v>0</v>
      </c>
      <c r="BI267" s="201">
        <f>IF(N267="nulová",J267,0)</f>
        <v>0</v>
      </c>
      <c r="BJ267" s="22" t="s">
        <v>79</v>
      </c>
      <c r="BK267" s="201">
        <f>ROUND(I267*H267,2)</f>
        <v>0</v>
      </c>
      <c r="BL267" s="22" t="s">
        <v>232</v>
      </c>
      <c r="BM267" s="22" t="s">
        <v>516</v>
      </c>
    </row>
    <row r="268" spans="2:65" s="11" customFormat="1" ht="13.5">
      <c r="B268" s="202"/>
      <c r="C268" s="203"/>
      <c r="D268" s="204" t="s">
        <v>159</v>
      </c>
      <c r="E268" s="205" t="s">
        <v>21</v>
      </c>
      <c r="F268" s="206" t="s">
        <v>318</v>
      </c>
      <c r="G268" s="203"/>
      <c r="H268" s="207">
        <v>117.5</v>
      </c>
      <c r="I268" s="208"/>
      <c r="J268" s="203"/>
      <c r="K268" s="203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159</v>
      </c>
      <c r="AU268" s="213" t="s">
        <v>81</v>
      </c>
      <c r="AV268" s="11" t="s">
        <v>81</v>
      </c>
      <c r="AW268" s="11" t="s">
        <v>35</v>
      </c>
      <c r="AX268" s="11" t="s">
        <v>79</v>
      </c>
      <c r="AY268" s="213" t="s">
        <v>150</v>
      </c>
    </row>
    <row r="269" spans="2:65" s="1" customFormat="1" ht="22.9" customHeight="1">
      <c r="B269" s="39"/>
      <c r="C269" s="225" t="s">
        <v>517</v>
      </c>
      <c r="D269" s="225" t="s">
        <v>180</v>
      </c>
      <c r="E269" s="226" t="s">
        <v>518</v>
      </c>
      <c r="F269" s="227" t="s">
        <v>519</v>
      </c>
      <c r="G269" s="228" t="s">
        <v>193</v>
      </c>
      <c r="H269" s="229">
        <v>119.85</v>
      </c>
      <c r="I269" s="230"/>
      <c r="J269" s="231">
        <f>ROUND(I269*H269,2)</f>
        <v>0</v>
      </c>
      <c r="K269" s="227" t="s">
        <v>156</v>
      </c>
      <c r="L269" s="232"/>
      <c r="M269" s="233" t="s">
        <v>21</v>
      </c>
      <c r="N269" s="234" t="s">
        <v>42</v>
      </c>
      <c r="O269" s="40"/>
      <c r="P269" s="199">
        <f>O269*H269</f>
        <v>0</v>
      </c>
      <c r="Q269" s="199">
        <v>2.3999999999999998E-3</v>
      </c>
      <c r="R269" s="199">
        <f>Q269*H269</f>
        <v>0.28763999999999995</v>
      </c>
      <c r="S269" s="199">
        <v>0</v>
      </c>
      <c r="T269" s="200">
        <f>S269*H269</f>
        <v>0</v>
      </c>
      <c r="AR269" s="22" t="s">
        <v>314</v>
      </c>
      <c r="AT269" s="22" t="s">
        <v>180</v>
      </c>
      <c r="AU269" s="22" t="s">
        <v>81</v>
      </c>
      <c r="AY269" s="22" t="s">
        <v>150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22" t="s">
        <v>79</v>
      </c>
      <c r="BK269" s="201">
        <f>ROUND(I269*H269,2)</f>
        <v>0</v>
      </c>
      <c r="BL269" s="22" t="s">
        <v>232</v>
      </c>
      <c r="BM269" s="22" t="s">
        <v>520</v>
      </c>
    </row>
    <row r="270" spans="2:65" s="11" customFormat="1" ht="13.5">
      <c r="B270" s="202"/>
      <c r="C270" s="203"/>
      <c r="D270" s="204" t="s">
        <v>159</v>
      </c>
      <c r="E270" s="203"/>
      <c r="F270" s="206" t="s">
        <v>521</v>
      </c>
      <c r="G270" s="203"/>
      <c r="H270" s="207">
        <v>119.85</v>
      </c>
      <c r="I270" s="208"/>
      <c r="J270" s="203"/>
      <c r="K270" s="203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159</v>
      </c>
      <c r="AU270" s="213" t="s">
        <v>81</v>
      </c>
      <c r="AV270" s="11" t="s">
        <v>81</v>
      </c>
      <c r="AW270" s="11" t="s">
        <v>6</v>
      </c>
      <c r="AX270" s="11" t="s">
        <v>79</v>
      </c>
      <c r="AY270" s="213" t="s">
        <v>150</v>
      </c>
    </row>
    <row r="271" spans="2:65" s="1" customFormat="1" ht="22.9" customHeight="1">
      <c r="B271" s="39"/>
      <c r="C271" s="190" t="s">
        <v>522</v>
      </c>
      <c r="D271" s="190" t="s">
        <v>152</v>
      </c>
      <c r="E271" s="191" t="s">
        <v>523</v>
      </c>
      <c r="F271" s="192" t="s">
        <v>524</v>
      </c>
      <c r="G271" s="193" t="s">
        <v>193</v>
      </c>
      <c r="H271" s="194">
        <v>117.5</v>
      </c>
      <c r="I271" s="195"/>
      <c r="J271" s="196">
        <f>ROUND(I271*H271,2)</f>
        <v>0</v>
      </c>
      <c r="K271" s="192" t="s">
        <v>156</v>
      </c>
      <c r="L271" s="59"/>
      <c r="M271" s="197" t="s">
        <v>21</v>
      </c>
      <c r="N271" s="198" t="s">
        <v>42</v>
      </c>
      <c r="O271" s="40"/>
      <c r="P271" s="199">
        <f>O271*H271</f>
        <v>0</v>
      </c>
      <c r="Q271" s="199">
        <v>0</v>
      </c>
      <c r="R271" s="199">
        <f>Q271*H271</f>
        <v>0</v>
      </c>
      <c r="S271" s="199">
        <v>0</v>
      </c>
      <c r="T271" s="200">
        <f>S271*H271</f>
        <v>0</v>
      </c>
      <c r="AR271" s="22" t="s">
        <v>232</v>
      </c>
      <c r="AT271" s="22" t="s">
        <v>152</v>
      </c>
      <c r="AU271" s="22" t="s">
        <v>81</v>
      </c>
      <c r="AY271" s="22" t="s">
        <v>150</v>
      </c>
      <c r="BE271" s="201">
        <f>IF(N271="základní",J271,0)</f>
        <v>0</v>
      </c>
      <c r="BF271" s="201">
        <f>IF(N271="snížená",J271,0)</f>
        <v>0</v>
      </c>
      <c r="BG271" s="201">
        <f>IF(N271="zákl. přenesená",J271,0)</f>
        <v>0</v>
      </c>
      <c r="BH271" s="201">
        <f>IF(N271="sníž. přenesená",J271,0)</f>
        <v>0</v>
      </c>
      <c r="BI271" s="201">
        <f>IF(N271="nulová",J271,0)</f>
        <v>0</v>
      </c>
      <c r="BJ271" s="22" t="s">
        <v>79</v>
      </c>
      <c r="BK271" s="201">
        <f>ROUND(I271*H271,2)</f>
        <v>0</v>
      </c>
      <c r="BL271" s="22" t="s">
        <v>232</v>
      </c>
      <c r="BM271" s="22" t="s">
        <v>525</v>
      </c>
    </row>
    <row r="272" spans="2:65" s="1" customFormat="1" ht="14.45" customHeight="1">
      <c r="B272" s="39"/>
      <c r="C272" s="225" t="s">
        <v>526</v>
      </c>
      <c r="D272" s="225" t="s">
        <v>180</v>
      </c>
      <c r="E272" s="226" t="s">
        <v>527</v>
      </c>
      <c r="F272" s="227" t="s">
        <v>528</v>
      </c>
      <c r="G272" s="228" t="s">
        <v>193</v>
      </c>
      <c r="H272" s="229">
        <v>129.25</v>
      </c>
      <c r="I272" s="230"/>
      <c r="J272" s="231">
        <f>ROUND(I272*H272,2)</f>
        <v>0</v>
      </c>
      <c r="K272" s="227" t="s">
        <v>156</v>
      </c>
      <c r="L272" s="232"/>
      <c r="M272" s="233" t="s">
        <v>21</v>
      </c>
      <c r="N272" s="234" t="s">
        <v>42</v>
      </c>
      <c r="O272" s="40"/>
      <c r="P272" s="199">
        <f>O272*H272</f>
        <v>0</v>
      </c>
      <c r="Q272" s="199">
        <v>1.2E-4</v>
      </c>
      <c r="R272" s="199">
        <f>Q272*H272</f>
        <v>1.5510000000000001E-2</v>
      </c>
      <c r="S272" s="199">
        <v>0</v>
      </c>
      <c r="T272" s="200">
        <f>S272*H272</f>
        <v>0</v>
      </c>
      <c r="AR272" s="22" t="s">
        <v>314</v>
      </c>
      <c r="AT272" s="22" t="s">
        <v>180</v>
      </c>
      <c r="AU272" s="22" t="s">
        <v>81</v>
      </c>
      <c r="AY272" s="22" t="s">
        <v>150</v>
      </c>
      <c r="BE272" s="201">
        <f>IF(N272="základní",J272,0)</f>
        <v>0</v>
      </c>
      <c r="BF272" s="201">
        <f>IF(N272="snížená",J272,0)</f>
        <v>0</v>
      </c>
      <c r="BG272" s="201">
        <f>IF(N272="zákl. přenesená",J272,0)</f>
        <v>0</v>
      </c>
      <c r="BH272" s="201">
        <f>IF(N272="sníž. přenesená",J272,0)</f>
        <v>0</v>
      </c>
      <c r="BI272" s="201">
        <f>IF(N272="nulová",J272,0)</f>
        <v>0</v>
      </c>
      <c r="BJ272" s="22" t="s">
        <v>79</v>
      </c>
      <c r="BK272" s="201">
        <f>ROUND(I272*H272,2)</f>
        <v>0</v>
      </c>
      <c r="BL272" s="22" t="s">
        <v>232</v>
      </c>
      <c r="BM272" s="22" t="s">
        <v>529</v>
      </c>
    </row>
    <row r="273" spans="2:65" s="11" customFormat="1" ht="13.5">
      <c r="B273" s="202"/>
      <c r="C273" s="203"/>
      <c r="D273" s="204" t="s">
        <v>159</v>
      </c>
      <c r="E273" s="203"/>
      <c r="F273" s="206" t="s">
        <v>530</v>
      </c>
      <c r="G273" s="203"/>
      <c r="H273" s="207">
        <v>129.25</v>
      </c>
      <c r="I273" s="208"/>
      <c r="J273" s="203"/>
      <c r="K273" s="203"/>
      <c r="L273" s="209"/>
      <c r="M273" s="210"/>
      <c r="N273" s="211"/>
      <c r="O273" s="211"/>
      <c r="P273" s="211"/>
      <c r="Q273" s="211"/>
      <c r="R273" s="211"/>
      <c r="S273" s="211"/>
      <c r="T273" s="212"/>
      <c r="AT273" s="213" t="s">
        <v>159</v>
      </c>
      <c r="AU273" s="213" t="s">
        <v>81</v>
      </c>
      <c r="AV273" s="11" t="s">
        <v>81</v>
      </c>
      <c r="AW273" s="11" t="s">
        <v>6</v>
      </c>
      <c r="AX273" s="11" t="s">
        <v>79</v>
      </c>
      <c r="AY273" s="213" t="s">
        <v>150</v>
      </c>
    </row>
    <row r="274" spans="2:65" s="1" customFormat="1" ht="22.9" customHeight="1">
      <c r="B274" s="39"/>
      <c r="C274" s="190" t="s">
        <v>531</v>
      </c>
      <c r="D274" s="190" t="s">
        <v>152</v>
      </c>
      <c r="E274" s="191" t="s">
        <v>532</v>
      </c>
      <c r="F274" s="192" t="s">
        <v>533</v>
      </c>
      <c r="G274" s="193" t="s">
        <v>193</v>
      </c>
      <c r="H274" s="194">
        <v>129.99600000000001</v>
      </c>
      <c r="I274" s="195"/>
      <c r="J274" s="196">
        <f>ROUND(I274*H274,2)</f>
        <v>0</v>
      </c>
      <c r="K274" s="192" t="s">
        <v>156</v>
      </c>
      <c r="L274" s="59"/>
      <c r="M274" s="197" t="s">
        <v>21</v>
      </c>
      <c r="N274" s="198" t="s">
        <v>42</v>
      </c>
      <c r="O274" s="40"/>
      <c r="P274" s="199">
        <f>O274*H274</f>
        <v>0</v>
      </c>
      <c r="Q274" s="199">
        <v>1.0000000000000001E-5</v>
      </c>
      <c r="R274" s="199">
        <f>Q274*H274</f>
        <v>1.2999600000000002E-3</v>
      </c>
      <c r="S274" s="199">
        <v>0</v>
      </c>
      <c r="T274" s="200">
        <f>S274*H274</f>
        <v>0</v>
      </c>
      <c r="AR274" s="22" t="s">
        <v>232</v>
      </c>
      <c r="AT274" s="22" t="s">
        <v>152</v>
      </c>
      <c r="AU274" s="22" t="s">
        <v>81</v>
      </c>
      <c r="AY274" s="22" t="s">
        <v>150</v>
      </c>
      <c r="BE274" s="201">
        <f>IF(N274="základní",J274,0)</f>
        <v>0</v>
      </c>
      <c r="BF274" s="201">
        <f>IF(N274="snížená",J274,0)</f>
        <v>0</v>
      </c>
      <c r="BG274" s="201">
        <f>IF(N274="zákl. přenesená",J274,0)</f>
        <v>0</v>
      </c>
      <c r="BH274" s="201">
        <f>IF(N274="sníž. přenesená",J274,0)</f>
        <v>0</v>
      </c>
      <c r="BI274" s="201">
        <f>IF(N274="nulová",J274,0)</f>
        <v>0</v>
      </c>
      <c r="BJ274" s="22" t="s">
        <v>79</v>
      </c>
      <c r="BK274" s="201">
        <f>ROUND(I274*H274,2)</f>
        <v>0</v>
      </c>
      <c r="BL274" s="22" t="s">
        <v>232</v>
      </c>
      <c r="BM274" s="22" t="s">
        <v>534</v>
      </c>
    </row>
    <row r="275" spans="2:65" s="1" customFormat="1" ht="22.9" customHeight="1">
      <c r="B275" s="39"/>
      <c r="C275" s="225" t="s">
        <v>535</v>
      </c>
      <c r="D275" s="225" t="s">
        <v>180</v>
      </c>
      <c r="E275" s="226" t="s">
        <v>536</v>
      </c>
      <c r="F275" s="227" t="s">
        <v>537</v>
      </c>
      <c r="G275" s="228" t="s">
        <v>193</v>
      </c>
      <c r="H275" s="229">
        <v>142.99600000000001</v>
      </c>
      <c r="I275" s="230"/>
      <c r="J275" s="231">
        <f>ROUND(I275*H275,2)</f>
        <v>0</v>
      </c>
      <c r="K275" s="227" t="s">
        <v>156</v>
      </c>
      <c r="L275" s="232"/>
      <c r="M275" s="233" t="s">
        <v>21</v>
      </c>
      <c r="N275" s="234" t="s">
        <v>42</v>
      </c>
      <c r="O275" s="40"/>
      <c r="P275" s="199">
        <f>O275*H275</f>
        <v>0</v>
      </c>
      <c r="Q275" s="199">
        <v>1.2999999999999999E-4</v>
      </c>
      <c r="R275" s="199">
        <f>Q275*H275</f>
        <v>1.8589479999999999E-2</v>
      </c>
      <c r="S275" s="199">
        <v>0</v>
      </c>
      <c r="T275" s="200">
        <f>S275*H275</f>
        <v>0</v>
      </c>
      <c r="AR275" s="22" t="s">
        <v>314</v>
      </c>
      <c r="AT275" s="22" t="s">
        <v>180</v>
      </c>
      <c r="AU275" s="22" t="s">
        <v>81</v>
      </c>
      <c r="AY275" s="22" t="s">
        <v>150</v>
      </c>
      <c r="BE275" s="201">
        <f>IF(N275="základní",J275,0)</f>
        <v>0</v>
      </c>
      <c r="BF275" s="201">
        <f>IF(N275="snížená",J275,0)</f>
        <v>0</v>
      </c>
      <c r="BG275" s="201">
        <f>IF(N275="zákl. přenesená",J275,0)</f>
        <v>0</v>
      </c>
      <c r="BH275" s="201">
        <f>IF(N275="sníž. přenesená",J275,0)</f>
        <v>0</v>
      </c>
      <c r="BI275" s="201">
        <f>IF(N275="nulová",J275,0)</f>
        <v>0</v>
      </c>
      <c r="BJ275" s="22" t="s">
        <v>79</v>
      </c>
      <c r="BK275" s="201">
        <f>ROUND(I275*H275,2)</f>
        <v>0</v>
      </c>
      <c r="BL275" s="22" t="s">
        <v>232</v>
      </c>
      <c r="BM275" s="22" t="s">
        <v>538</v>
      </c>
    </row>
    <row r="276" spans="2:65" s="11" customFormat="1" ht="13.5">
      <c r="B276" s="202"/>
      <c r="C276" s="203"/>
      <c r="D276" s="204" t="s">
        <v>159</v>
      </c>
      <c r="E276" s="203"/>
      <c r="F276" s="206" t="s">
        <v>539</v>
      </c>
      <c r="G276" s="203"/>
      <c r="H276" s="207">
        <v>142.99600000000001</v>
      </c>
      <c r="I276" s="208"/>
      <c r="J276" s="203"/>
      <c r="K276" s="203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159</v>
      </c>
      <c r="AU276" s="213" t="s">
        <v>81</v>
      </c>
      <c r="AV276" s="11" t="s">
        <v>81</v>
      </c>
      <c r="AW276" s="11" t="s">
        <v>6</v>
      </c>
      <c r="AX276" s="11" t="s">
        <v>79</v>
      </c>
      <c r="AY276" s="213" t="s">
        <v>150</v>
      </c>
    </row>
    <row r="277" spans="2:65" s="10" customFormat="1" ht="29.85" customHeight="1">
      <c r="B277" s="174"/>
      <c r="C277" s="175"/>
      <c r="D277" s="176" t="s">
        <v>70</v>
      </c>
      <c r="E277" s="188" t="s">
        <v>540</v>
      </c>
      <c r="F277" s="188" t="s">
        <v>541</v>
      </c>
      <c r="G277" s="175"/>
      <c r="H277" s="175"/>
      <c r="I277" s="178"/>
      <c r="J277" s="189">
        <f>BK277</f>
        <v>0</v>
      </c>
      <c r="K277" s="175"/>
      <c r="L277" s="180"/>
      <c r="M277" s="181"/>
      <c r="N277" s="182"/>
      <c r="O277" s="182"/>
      <c r="P277" s="183">
        <f>SUM(P278:P285)</f>
        <v>0</v>
      </c>
      <c r="Q277" s="182"/>
      <c r="R277" s="183">
        <f>SUM(R278:R285)</f>
        <v>0</v>
      </c>
      <c r="S277" s="182"/>
      <c r="T277" s="184">
        <f>SUM(T278:T285)</f>
        <v>0.61816000000000015</v>
      </c>
      <c r="AR277" s="185" t="s">
        <v>81</v>
      </c>
      <c r="AT277" s="186" t="s">
        <v>70</v>
      </c>
      <c r="AU277" s="186" t="s">
        <v>79</v>
      </c>
      <c r="AY277" s="185" t="s">
        <v>150</v>
      </c>
      <c r="BK277" s="187">
        <f>SUM(BK278:BK285)</f>
        <v>0</v>
      </c>
    </row>
    <row r="278" spans="2:65" s="1" customFormat="1" ht="14.45" customHeight="1">
      <c r="B278" s="39"/>
      <c r="C278" s="190" t="s">
        <v>542</v>
      </c>
      <c r="D278" s="190" t="s">
        <v>152</v>
      </c>
      <c r="E278" s="191" t="s">
        <v>543</v>
      </c>
      <c r="F278" s="192" t="s">
        <v>544</v>
      </c>
      <c r="G278" s="193" t="s">
        <v>545</v>
      </c>
      <c r="H278" s="194">
        <v>8</v>
      </c>
      <c r="I278" s="195"/>
      <c r="J278" s="196">
        <f t="shared" ref="J278:J285" si="0">ROUND(I278*H278,2)</f>
        <v>0</v>
      </c>
      <c r="K278" s="192" t="s">
        <v>156</v>
      </c>
      <c r="L278" s="59"/>
      <c r="M278" s="197" t="s">
        <v>21</v>
      </c>
      <c r="N278" s="198" t="s">
        <v>42</v>
      </c>
      <c r="O278" s="40"/>
      <c r="P278" s="199">
        <f t="shared" ref="P278:P285" si="1">O278*H278</f>
        <v>0</v>
      </c>
      <c r="Q278" s="199">
        <v>0</v>
      </c>
      <c r="R278" s="199">
        <f t="shared" ref="R278:R285" si="2">Q278*H278</f>
        <v>0</v>
      </c>
      <c r="S278" s="199">
        <v>1.933E-2</v>
      </c>
      <c r="T278" s="200">
        <f t="shared" ref="T278:T285" si="3">S278*H278</f>
        <v>0.15464</v>
      </c>
      <c r="AR278" s="22" t="s">
        <v>232</v>
      </c>
      <c r="AT278" s="22" t="s">
        <v>152</v>
      </c>
      <c r="AU278" s="22" t="s">
        <v>81</v>
      </c>
      <c r="AY278" s="22" t="s">
        <v>150</v>
      </c>
      <c r="BE278" s="201">
        <f t="shared" ref="BE278:BE285" si="4">IF(N278="základní",J278,0)</f>
        <v>0</v>
      </c>
      <c r="BF278" s="201">
        <f t="shared" ref="BF278:BF285" si="5">IF(N278="snížená",J278,0)</f>
        <v>0</v>
      </c>
      <c r="BG278" s="201">
        <f t="shared" ref="BG278:BG285" si="6">IF(N278="zákl. přenesená",J278,0)</f>
        <v>0</v>
      </c>
      <c r="BH278" s="201">
        <f t="shared" ref="BH278:BH285" si="7">IF(N278="sníž. přenesená",J278,0)</f>
        <v>0</v>
      </c>
      <c r="BI278" s="201">
        <f t="shared" ref="BI278:BI285" si="8">IF(N278="nulová",J278,0)</f>
        <v>0</v>
      </c>
      <c r="BJ278" s="22" t="s">
        <v>79</v>
      </c>
      <c r="BK278" s="201">
        <f t="shared" ref="BK278:BK285" si="9">ROUND(I278*H278,2)</f>
        <v>0</v>
      </c>
      <c r="BL278" s="22" t="s">
        <v>232</v>
      </c>
      <c r="BM278" s="22" t="s">
        <v>546</v>
      </c>
    </row>
    <row r="279" spans="2:65" s="1" customFormat="1" ht="14.45" customHeight="1">
      <c r="B279" s="39"/>
      <c r="C279" s="190" t="s">
        <v>547</v>
      </c>
      <c r="D279" s="190" t="s">
        <v>152</v>
      </c>
      <c r="E279" s="191" t="s">
        <v>548</v>
      </c>
      <c r="F279" s="192" t="s">
        <v>549</v>
      </c>
      <c r="G279" s="193" t="s">
        <v>545</v>
      </c>
      <c r="H279" s="194">
        <v>3</v>
      </c>
      <c r="I279" s="195"/>
      <c r="J279" s="196">
        <f t="shared" si="0"/>
        <v>0</v>
      </c>
      <c r="K279" s="192" t="s">
        <v>156</v>
      </c>
      <c r="L279" s="59"/>
      <c r="M279" s="197" t="s">
        <v>21</v>
      </c>
      <c r="N279" s="198" t="s">
        <v>42</v>
      </c>
      <c r="O279" s="40"/>
      <c r="P279" s="199">
        <f t="shared" si="1"/>
        <v>0</v>
      </c>
      <c r="Q279" s="199">
        <v>0</v>
      </c>
      <c r="R279" s="199">
        <f t="shared" si="2"/>
        <v>0</v>
      </c>
      <c r="S279" s="199">
        <v>1.107E-2</v>
      </c>
      <c r="T279" s="200">
        <f t="shared" si="3"/>
        <v>3.3210000000000003E-2</v>
      </c>
      <c r="AR279" s="22" t="s">
        <v>232</v>
      </c>
      <c r="AT279" s="22" t="s">
        <v>152</v>
      </c>
      <c r="AU279" s="22" t="s">
        <v>81</v>
      </c>
      <c r="AY279" s="22" t="s">
        <v>150</v>
      </c>
      <c r="BE279" s="201">
        <f t="shared" si="4"/>
        <v>0</v>
      </c>
      <c r="BF279" s="201">
        <f t="shared" si="5"/>
        <v>0</v>
      </c>
      <c r="BG279" s="201">
        <f t="shared" si="6"/>
        <v>0</v>
      </c>
      <c r="BH279" s="201">
        <f t="shared" si="7"/>
        <v>0</v>
      </c>
      <c r="BI279" s="201">
        <f t="shared" si="8"/>
        <v>0</v>
      </c>
      <c r="BJ279" s="22" t="s">
        <v>79</v>
      </c>
      <c r="BK279" s="201">
        <f t="shared" si="9"/>
        <v>0</v>
      </c>
      <c r="BL279" s="22" t="s">
        <v>232</v>
      </c>
      <c r="BM279" s="22" t="s">
        <v>550</v>
      </c>
    </row>
    <row r="280" spans="2:65" s="1" customFormat="1" ht="14.45" customHeight="1">
      <c r="B280" s="39"/>
      <c r="C280" s="190" t="s">
        <v>551</v>
      </c>
      <c r="D280" s="190" t="s">
        <v>152</v>
      </c>
      <c r="E280" s="191" t="s">
        <v>552</v>
      </c>
      <c r="F280" s="192" t="s">
        <v>553</v>
      </c>
      <c r="G280" s="193" t="s">
        <v>545</v>
      </c>
      <c r="H280" s="194">
        <v>6</v>
      </c>
      <c r="I280" s="195"/>
      <c r="J280" s="196">
        <f t="shared" si="0"/>
        <v>0</v>
      </c>
      <c r="K280" s="192" t="s">
        <v>156</v>
      </c>
      <c r="L280" s="59"/>
      <c r="M280" s="197" t="s">
        <v>21</v>
      </c>
      <c r="N280" s="198" t="s">
        <v>42</v>
      </c>
      <c r="O280" s="40"/>
      <c r="P280" s="199">
        <f t="shared" si="1"/>
        <v>0</v>
      </c>
      <c r="Q280" s="199">
        <v>0</v>
      </c>
      <c r="R280" s="199">
        <f t="shared" si="2"/>
        <v>0</v>
      </c>
      <c r="S280" s="199">
        <v>1.9460000000000002E-2</v>
      </c>
      <c r="T280" s="200">
        <f t="shared" si="3"/>
        <v>0.11676</v>
      </c>
      <c r="AR280" s="22" t="s">
        <v>232</v>
      </c>
      <c r="AT280" s="22" t="s">
        <v>152</v>
      </c>
      <c r="AU280" s="22" t="s">
        <v>81</v>
      </c>
      <c r="AY280" s="22" t="s">
        <v>150</v>
      </c>
      <c r="BE280" s="201">
        <f t="shared" si="4"/>
        <v>0</v>
      </c>
      <c r="BF280" s="201">
        <f t="shared" si="5"/>
        <v>0</v>
      </c>
      <c r="BG280" s="201">
        <f t="shared" si="6"/>
        <v>0</v>
      </c>
      <c r="BH280" s="201">
        <f t="shared" si="7"/>
        <v>0</v>
      </c>
      <c r="BI280" s="201">
        <f t="shared" si="8"/>
        <v>0</v>
      </c>
      <c r="BJ280" s="22" t="s">
        <v>79</v>
      </c>
      <c r="BK280" s="201">
        <f t="shared" si="9"/>
        <v>0</v>
      </c>
      <c r="BL280" s="22" t="s">
        <v>232</v>
      </c>
      <c r="BM280" s="22" t="s">
        <v>554</v>
      </c>
    </row>
    <row r="281" spans="2:65" s="1" customFormat="1" ht="14.45" customHeight="1">
      <c r="B281" s="39"/>
      <c r="C281" s="190" t="s">
        <v>555</v>
      </c>
      <c r="D281" s="190" t="s">
        <v>152</v>
      </c>
      <c r="E281" s="191" t="s">
        <v>556</v>
      </c>
      <c r="F281" s="192" t="s">
        <v>557</v>
      </c>
      <c r="G281" s="193" t="s">
        <v>545</v>
      </c>
      <c r="H281" s="194">
        <v>3</v>
      </c>
      <c r="I281" s="195"/>
      <c r="J281" s="196">
        <f t="shared" si="0"/>
        <v>0</v>
      </c>
      <c r="K281" s="192" t="s">
        <v>156</v>
      </c>
      <c r="L281" s="59"/>
      <c r="M281" s="197" t="s">
        <v>21</v>
      </c>
      <c r="N281" s="198" t="s">
        <v>42</v>
      </c>
      <c r="O281" s="40"/>
      <c r="P281" s="199">
        <f t="shared" si="1"/>
        <v>0</v>
      </c>
      <c r="Q281" s="199">
        <v>0</v>
      </c>
      <c r="R281" s="199">
        <f t="shared" si="2"/>
        <v>0</v>
      </c>
      <c r="S281" s="199">
        <v>8.7999999999999995E-2</v>
      </c>
      <c r="T281" s="200">
        <f t="shared" si="3"/>
        <v>0.26400000000000001</v>
      </c>
      <c r="AR281" s="22" t="s">
        <v>232</v>
      </c>
      <c r="AT281" s="22" t="s">
        <v>152</v>
      </c>
      <c r="AU281" s="22" t="s">
        <v>81</v>
      </c>
      <c r="AY281" s="22" t="s">
        <v>150</v>
      </c>
      <c r="BE281" s="201">
        <f t="shared" si="4"/>
        <v>0</v>
      </c>
      <c r="BF281" s="201">
        <f t="shared" si="5"/>
        <v>0</v>
      </c>
      <c r="BG281" s="201">
        <f t="shared" si="6"/>
        <v>0</v>
      </c>
      <c r="BH281" s="201">
        <f t="shared" si="7"/>
        <v>0</v>
      </c>
      <c r="BI281" s="201">
        <f t="shared" si="8"/>
        <v>0</v>
      </c>
      <c r="BJ281" s="22" t="s">
        <v>79</v>
      </c>
      <c r="BK281" s="201">
        <f t="shared" si="9"/>
        <v>0</v>
      </c>
      <c r="BL281" s="22" t="s">
        <v>232</v>
      </c>
      <c r="BM281" s="22" t="s">
        <v>558</v>
      </c>
    </row>
    <row r="282" spans="2:65" s="1" customFormat="1" ht="14.45" customHeight="1">
      <c r="B282" s="39"/>
      <c r="C282" s="190" t="s">
        <v>559</v>
      </c>
      <c r="D282" s="190" t="s">
        <v>152</v>
      </c>
      <c r="E282" s="191" t="s">
        <v>560</v>
      </c>
      <c r="F282" s="192" t="s">
        <v>561</v>
      </c>
      <c r="G282" s="193" t="s">
        <v>545</v>
      </c>
      <c r="H282" s="194">
        <v>1</v>
      </c>
      <c r="I282" s="195"/>
      <c r="J282" s="196">
        <f t="shared" si="0"/>
        <v>0</v>
      </c>
      <c r="K282" s="192" t="s">
        <v>156</v>
      </c>
      <c r="L282" s="59"/>
      <c r="M282" s="197" t="s">
        <v>21</v>
      </c>
      <c r="N282" s="198" t="s">
        <v>42</v>
      </c>
      <c r="O282" s="40"/>
      <c r="P282" s="199">
        <f t="shared" si="1"/>
        <v>0</v>
      </c>
      <c r="Q282" s="199">
        <v>0</v>
      </c>
      <c r="R282" s="199">
        <f t="shared" si="2"/>
        <v>0</v>
      </c>
      <c r="S282" s="199">
        <v>3.4700000000000002E-2</v>
      </c>
      <c r="T282" s="200">
        <f t="shared" si="3"/>
        <v>3.4700000000000002E-2</v>
      </c>
      <c r="AR282" s="22" t="s">
        <v>232</v>
      </c>
      <c r="AT282" s="22" t="s">
        <v>152</v>
      </c>
      <c r="AU282" s="22" t="s">
        <v>81</v>
      </c>
      <c r="AY282" s="22" t="s">
        <v>150</v>
      </c>
      <c r="BE282" s="201">
        <f t="shared" si="4"/>
        <v>0</v>
      </c>
      <c r="BF282" s="201">
        <f t="shared" si="5"/>
        <v>0</v>
      </c>
      <c r="BG282" s="201">
        <f t="shared" si="6"/>
        <v>0</v>
      </c>
      <c r="BH282" s="201">
        <f t="shared" si="7"/>
        <v>0</v>
      </c>
      <c r="BI282" s="201">
        <f t="shared" si="8"/>
        <v>0</v>
      </c>
      <c r="BJ282" s="22" t="s">
        <v>79</v>
      </c>
      <c r="BK282" s="201">
        <f t="shared" si="9"/>
        <v>0</v>
      </c>
      <c r="BL282" s="22" t="s">
        <v>232</v>
      </c>
      <c r="BM282" s="22" t="s">
        <v>562</v>
      </c>
    </row>
    <row r="283" spans="2:65" s="1" customFormat="1" ht="14.45" customHeight="1">
      <c r="B283" s="39"/>
      <c r="C283" s="190" t="s">
        <v>563</v>
      </c>
      <c r="D283" s="190" t="s">
        <v>152</v>
      </c>
      <c r="E283" s="191" t="s">
        <v>564</v>
      </c>
      <c r="F283" s="192" t="s">
        <v>565</v>
      </c>
      <c r="G283" s="193" t="s">
        <v>339</v>
      </c>
      <c r="H283" s="194">
        <v>6</v>
      </c>
      <c r="I283" s="195"/>
      <c r="J283" s="196">
        <f t="shared" si="0"/>
        <v>0</v>
      </c>
      <c r="K283" s="192" t="s">
        <v>156</v>
      </c>
      <c r="L283" s="59"/>
      <c r="M283" s="197" t="s">
        <v>21</v>
      </c>
      <c r="N283" s="198" t="s">
        <v>42</v>
      </c>
      <c r="O283" s="40"/>
      <c r="P283" s="199">
        <f t="shared" si="1"/>
        <v>0</v>
      </c>
      <c r="Q283" s="199">
        <v>0</v>
      </c>
      <c r="R283" s="199">
        <f t="shared" si="2"/>
        <v>0</v>
      </c>
      <c r="S283" s="199">
        <v>4.8999999999999998E-4</v>
      </c>
      <c r="T283" s="200">
        <f t="shared" si="3"/>
        <v>2.9399999999999999E-3</v>
      </c>
      <c r="AR283" s="22" t="s">
        <v>232</v>
      </c>
      <c r="AT283" s="22" t="s">
        <v>152</v>
      </c>
      <c r="AU283" s="22" t="s">
        <v>81</v>
      </c>
      <c r="AY283" s="22" t="s">
        <v>150</v>
      </c>
      <c r="BE283" s="201">
        <f t="shared" si="4"/>
        <v>0</v>
      </c>
      <c r="BF283" s="201">
        <f t="shared" si="5"/>
        <v>0</v>
      </c>
      <c r="BG283" s="201">
        <f t="shared" si="6"/>
        <v>0</v>
      </c>
      <c r="BH283" s="201">
        <f t="shared" si="7"/>
        <v>0</v>
      </c>
      <c r="BI283" s="201">
        <f t="shared" si="8"/>
        <v>0</v>
      </c>
      <c r="BJ283" s="22" t="s">
        <v>79</v>
      </c>
      <c r="BK283" s="201">
        <f t="shared" si="9"/>
        <v>0</v>
      </c>
      <c r="BL283" s="22" t="s">
        <v>232</v>
      </c>
      <c r="BM283" s="22" t="s">
        <v>566</v>
      </c>
    </row>
    <row r="284" spans="2:65" s="1" customFormat="1" ht="14.45" customHeight="1">
      <c r="B284" s="39"/>
      <c r="C284" s="190" t="s">
        <v>567</v>
      </c>
      <c r="D284" s="190" t="s">
        <v>152</v>
      </c>
      <c r="E284" s="191" t="s">
        <v>568</v>
      </c>
      <c r="F284" s="192" t="s">
        <v>569</v>
      </c>
      <c r="G284" s="193" t="s">
        <v>545</v>
      </c>
      <c r="H284" s="194">
        <v>6</v>
      </c>
      <c r="I284" s="195"/>
      <c r="J284" s="196">
        <f t="shared" si="0"/>
        <v>0</v>
      </c>
      <c r="K284" s="192" t="s">
        <v>156</v>
      </c>
      <c r="L284" s="59"/>
      <c r="M284" s="197" t="s">
        <v>21</v>
      </c>
      <c r="N284" s="198" t="s">
        <v>42</v>
      </c>
      <c r="O284" s="40"/>
      <c r="P284" s="199">
        <f t="shared" si="1"/>
        <v>0</v>
      </c>
      <c r="Q284" s="199">
        <v>0</v>
      </c>
      <c r="R284" s="199">
        <f t="shared" si="2"/>
        <v>0</v>
      </c>
      <c r="S284" s="199">
        <v>8.5999999999999998E-4</v>
      </c>
      <c r="T284" s="200">
        <f t="shared" si="3"/>
        <v>5.1599999999999997E-3</v>
      </c>
      <c r="AR284" s="22" t="s">
        <v>232</v>
      </c>
      <c r="AT284" s="22" t="s">
        <v>152</v>
      </c>
      <c r="AU284" s="22" t="s">
        <v>81</v>
      </c>
      <c r="AY284" s="22" t="s">
        <v>150</v>
      </c>
      <c r="BE284" s="201">
        <f t="shared" si="4"/>
        <v>0</v>
      </c>
      <c r="BF284" s="201">
        <f t="shared" si="5"/>
        <v>0</v>
      </c>
      <c r="BG284" s="201">
        <f t="shared" si="6"/>
        <v>0</v>
      </c>
      <c r="BH284" s="201">
        <f t="shared" si="7"/>
        <v>0</v>
      </c>
      <c r="BI284" s="201">
        <f t="shared" si="8"/>
        <v>0</v>
      </c>
      <c r="BJ284" s="22" t="s">
        <v>79</v>
      </c>
      <c r="BK284" s="201">
        <f t="shared" si="9"/>
        <v>0</v>
      </c>
      <c r="BL284" s="22" t="s">
        <v>232</v>
      </c>
      <c r="BM284" s="22" t="s">
        <v>570</v>
      </c>
    </row>
    <row r="285" spans="2:65" s="1" customFormat="1" ht="14.45" customHeight="1">
      <c r="B285" s="39"/>
      <c r="C285" s="190" t="s">
        <v>571</v>
      </c>
      <c r="D285" s="190" t="s">
        <v>152</v>
      </c>
      <c r="E285" s="191" t="s">
        <v>572</v>
      </c>
      <c r="F285" s="192" t="s">
        <v>573</v>
      </c>
      <c r="G285" s="193" t="s">
        <v>339</v>
      </c>
      <c r="H285" s="194">
        <v>3</v>
      </c>
      <c r="I285" s="195"/>
      <c r="J285" s="196">
        <f t="shared" si="0"/>
        <v>0</v>
      </c>
      <c r="K285" s="192" t="s">
        <v>156</v>
      </c>
      <c r="L285" s="59"/>
      <c r="M285" s="197" t="s">
        <v>21</v>
      </c>
      <c r="N285" s="198" t="s">
        <v>42</v>
      </c>
      <c r="O285" s="40"/>
      <c r="P285" s="199">
        <f t="shared" si="1"/>
        <v>0</v>
      </c>
      <c r="Q285" s="199">
        <v>0</v>
      </c>
      <c r="R285" s="199">
        <f t="shared" si="2"/>
        <v>0</v>
      </c>
      <c r="S285" s="199">
        <v>2.2499999999999998E-3</v>
      </c>
      <c r="T285" s="200">
        <f t="shared" si="3"/>
        <v>6.7499999999999991E-3</v>
      </c>
      <c r="AR285" s="22" t="s">
        <v>232</v>
      </c>
      <c r="AT285" s="22" t="s">
        <v>152</v>
      </c>
      <c r="AU285" s="22" t="s">
        <v>81</v>
      </c>
      <c r="AY285" s="22" t="s">
        <v>150</v>
      </c>
      <c r="BE285" s="201">
        <f t="shared" si="4"/>
        <v>0</v>
      </c>
      <c r="BF285" s="201">
        <f t="shared" si="5"/>
        <v>0</v>
      </c>
      <c r="BG285" s="201">
        <f t="shared" si="6"/>
        <v>0</v>
      </c>
      <c r="BH285" s="201">
        <f t="shared" si="7"/>
        <v>0</v>
      </c>
      <c r="BI285" s="201">
        <f t="shared" si="8"/>
        <v>0</v>
      </c>
      <c r="BJ285" s="22" t="s">
        <v>79</v>
      </c>
      <c r="BK285" s="201">
        <f t="shared" si="9"/>
        <v>0</v>
      </c>
      <c r="BL285" s="22" t="s">
        <v>232</v>
      </c>
      <c r="BM285" s="22" t="s">
        <v>574</v>
      </c>
    </row>
    <row r="286" spans="2:65" s="10" customFormat="1" ht="29.85" customHeight="1">
      <c r="B286" s="174"/>
      <c r="C286" s="175"/>
      <c r="D286" s="176" t="s">
        <v>70</v>
      </c>
      <c r="E286" s="188" t="s">
        <v>575</v>
      </c>
      <c r="F286" s="188" t="s">
        <v>576</v>
      </c>
      <c r="G286" s="175"/>
      <c r="H286" s="175"/>
      <c r="I286" s="178"/>
      <c r="J286" s="189">
        <f>BK286</f>
        <v>0</v>
      </c>
      <c r="K286" s="175"/>
      <c r="L286" s="180"/>
      <c r="M286" s="181"/>
      <c r="N286" s="182"/>
      <c r="O286" s="182"/>
      <c r="P286" s="183">
        <f>SUM(P287:P289)</f>
        <v>0</v>
      </c>
      <c r="Q286" s="182"/>
      <c r="R286" s="183">
        <f>SUM(R287:R289)</f>
        <v>1.805787</v>
      </c>
      <c r="S286" s="182"/>
      <c r="T286" s="184">
        <f>SUM(T287:T289)</f>
        <v>2.2785000000000002</v>
      </c>
      <c r="AR286" s="185" t="s">
        <v>81</v>
      </c>
      <c r="AT286" s="186" t="s">
        <v>70</v>
      </c>
      <c r="AU286" s="186" t="s">
        <v>79</v>
      </c>
      <c r="AY286" s="185" t="s">
        <v>150</v>
      </c>
      <c r="BK286" s="187">
        <f>SUM(BK287:BK289)</f>
        <v>0</v>
      </c>
    </row>
    <row r="287" spans="2:65" s="1" customFormat="1" ht="22.9" customHeight="1">
      <c r="B287" s="39"/>
      <c r="C287" s="190" t="s">
        <v>577</v>
      </c>
      <c r="D287" s="190" t="s">
        <v>152</v>
      </c>
      <c r="E287" s="191" t="s">
        <v>578</v>
      </c>
      <c r="F287" s="192" t="s">
        <v>579</v>
      </c>
      <c r="G287" s="193" t="s">
        <v>193</v>
      </c>
      <c r="H287" s="194">
        <v>126.9</v>
      </c>
      <c r="I287" s="195"/>
      <c r="J287" s="196">
        <f>ROUND(I287*H287,2)</f>
        <v>0</v>
      </c>
      <c r="K287" s="192" t="s">
        <v>156</v>
      </c>
      <c r="L287" s="59"/>
      <c r="M287" s="197" t="s">
        <v>21</v>
      </c>
      <c r="N287" s="198" t="s">
        <v>42</v>
      </c>
      <c r="O287" s="40"/>
      <c r="P287" s="199">
        <f>O287*H287</f>
        <v>0</v>
      </c>
      <c r="Q287" s="199">
        <v>1.423E-2</v>
      </c>
      <c r="R287" s="199">
        <f>Q287*H287</f>
        <v>1.805787</v>
      </c>
      <c r="S287" s="199">
        <v>0</v>
      </c>
      <c r="T287" s="200">
        <f>S287*H287</f>
        <v>0</v>
      </c>
      <c r="AR287" s="22" t="s">
        <v>232</v>
      </c>
      <c r="AT287" s="22" t="s">
        <v>152</v>
      </c>
      <c r="AU287" s="22" t="s">
        <v>81</v>
      </c>
      <c r="AY287" s="22" t="s">
        <v>150</v>
      </c>
      <c r="BE287" s="201">
        <f>IF(N287="základní",J287,0)</f>
        <v>0</v>
      </c>
      <c r="BF287" s="201">
        <f>IF(N287="snížená",J287,0)</f>
        <v>0</v>
      </c>
      <c r="BG287" s="201">
        <f>IF(N287="zákl. přenesená",J287,0)</f>
        <v>0</v>
      </c>
      <c r="BH287" s="201">
        <f>IF(N287="sníž. přenesená",J287,0)</f>
        <v>0</v>
      </c>
      <c r="BI287" s="201">
        <f>IF(N287="nulová",J287,0)</f>
        <v>0</v>
      </c>
      <c r="BJ287" s="22" t="s">
        <v>79</v>
      </c>
      <c r="BK287" s="201">
        <f>ROUND(I287*H287,2)</f>
        <v>0</v>
      </c>
      <c r="BL287" s="22" t="s">
        <v>232</v>
      </c>
      <c r="BM287" s="22" t="s">
        <v>580</v>
      </c>
    </row>
    <row r="288" spans="2:65" s="1" customFormat="1" ht="14.45" customHeight="1">
      <c r="B288" s="39"/>
      <c r="C288" s="190" t="s">
        <v>581</v>
      </c>
      <c r="D288" s="190" t="s">
        <v>152</v>
      </c>
      <c r="E288" s="191" t="s">
        <v>582</v>
      </c>
      <c r="F288" s="192" t="s">
        <v>583</v>
      </c>
      <c r="G288" s="193" t="s">
        <v>193</v>
      </c>
      <c r="H288" s="194">
        <v>126.9</v>
      </c>
      <c r="I288" s="195"/>
      <c r="J288" s="196">
        <f>ROUND(I288*H288,2)</f>
        <v>0</v>
      </c>
      <c r="K288" s="192" t="s">
        <v>156</v>
      </c>
      <c r="L288" s="59"/>
      <c r="M288" s="197" t="s">
        <v>21</v>
      </c>
      <c r="N288" s="198" t="s">
        <v>42</v>
      </c>
      <c r="O288" s="40"/>
      <c r="P288" s="199">
        <f>O288*H288</f>
        <v>0</v>
      </c>
      <c r="Q288" s="199">
        <v>0</v>
      </c>
      <c r="R288" s="199">
        <f>Q288*H288</f>
        <v>0</v>
      </c>
      <c r="S288" s="199">
        <v>1.4999999999999999E-2</v>
      </c>
      <c r="T288" s="200">
        <f>S288*H288</f>
        <v>1.9035</v>
      </c>
      <c r="AR288" s="22" t="s">
        <v>232</v>
      </c>
      <c r="AT288" s="22" t="s">
        <v>152</v>
      </c>
      <c r="AU288" s="22" t="s">
        <v>81</v>
      </c>
      <c r="AY288" s="22" t="s">
        <v>150</v>
      </c>
      <c r="BE288" s="201">
        <f>IF(N288="základní",J288,0)</f>
        <v>0</v>
      </c>
      <c r="BF288" s="201">
        <f>IF(N288="snížená",J288,0)</f>
        <v>0</v>
      </c>
      <c r="BG288" s="201">
        <f>IF(N288="zákl. přenesená",J288,0)</f>
        <v>0</v>
      </c>
      <c r="BH288" s="201">
        <f>IF(N288="sníž. přenesená",J288,0)</f>
        <v>0</v>
      </c>
      <c r="BI288" s="201">
        <f>IF(N288="nulová",J288,0)</f>
        <v>0</v>
      </c>
      <c r="BJ288" s="22" t="s">
        <v>79</v>
      </c>
      <c r="BK288" s="201">
        <f>ROUND(I288*H288,2)</f>
        <v>0</v>
      </c>
      <c r="BL288" s="22" t="s">
        <v>232</v>
      </c>
      <c r="BM288" s="22" t="s">
        <v>584</v>
      </c>
    </row>
    <row r="289" spans="2:65" s="1" customFormat="1" ht="22.9" customHeight="1">
      <c r="B289" s="39"/>
      <c r="C289" s="190" t="s">
        <v>585</v>
      </c>
      <c r="D289" s="190" t="s">
        <v>152</v>
      </c>
      <c r="E289" s="191" t="s">
        <v>586</v>
      </c>
      <c r="F289" s="192" t="s">
        <v>587</v>
      </c>
      <c r="G289" s="193" t="s">
        <v>193</v>
      </c>
      <c r="H289" s="194">
        <v>12.5</v>
      </c>
      <c r="I289" s="195"/>
      <c r="J289" s="196">
        <f>ROUND(I289*H289,2)</f>
        <v>0</v>
      </c>
      <c r="K289" s="192" t="s">
        <v>156</v>
      </c>
      <c r="L289" s="59"/>
      <c r="M289" s="197" t="s">
        <v>21</v>
      </c>
      <c r="N289" s="198" t="s">
        <v>42</v>
      </c>
      <c r="O289" s="40"/>
      <c r="P289" s="199">
        <f>O289*H289</f>
        <v>0</v>
      </c>
      <c r="Q289" s="199">
        <v>0</v>
      </c>
      <c r="R289" s="199">
        <f>Q289*H289</f>
        <v>0</v>
      </c>
      <c r="S289" s="199">
        <v>0.03</v>
      </c>
      <c r="T289" s="200">
        <f>S289*H289</f>
        <v>0.375</v>
      </c>
      <c r="AR289" s="22" t="s">
        <v>232</v>
      </c>
      <c r="AT289" s="22" t="s">
        <v>152</v>
      </c>
      <c r="AU289" s="22" t="s">
        <v>81</v>
      </c>
      <c r="AY289" s="22" t="s">
        <v>150</v>
      </c>
      <c r="BE289" s="201">
        <f>IF(N289="základní",J289,0)</f>
        <v>0</v>
      </c>
      <c r="BF289" s="201">
        <f>IF(N289="snížená",J289,0)</f>
        <v>0</v>
      </c>
      <c r="BG289" s="201">
        <f>IF(N289="zákl. přenesená",J289,0)</f>
        <v>0</v>
      </c>
      <c r="BH289" s="201">
        <f>IF(N289="sníž. přenesená",J289,0)</f>
        <v>0</v>
      </c>
      <c r="BI289" s="201">
        <f>IF(N289="nulová",J289,0)</f>
        <v>0</v>
      </c>
      <c r="BJ289" s="22" t="s">
        <v>79</v>
      </c>
      <c r="BK289" s="201">
        <f>ROUND(I289*H289,2)</f>
        <v>0</v>
      </c>
      <c r="BL289" s="22" t="s">
        <v>232</v>
      </c>
      <c r="BM289" s="22" t="s">
        <v>588</v>
      </c>
    </row>
    <row r="290" spans="2:65" s="10" customFormat="1" ht="29.85" customHeight="1">
      <c r="B290" s="174"/>
      <c r="C290" s="175"/>
      <c r="D290" s="176" t="s">
        <v>70</v>
      </c>
      <c r="E290" s="188" t="s">
        <v>589</v>
      </c>
      <c r="F290" s="188" t="s">
        <v>590</v>
      </c>
      <c r="G290" s="175"/>
      <c r="H290" s="175"/>
      <c r="I290" s="178"/>
      <c r="J290" s="189">
        <f>BK290</f>
        <v>0</v>
      </c>
      <c r="K290" s="175"/>
      <c r="L290" s="180"/>
      <c r="M290" s="181"/>
      <c r="N290" s="182"/>
      <c r="O290" s="182"/>
      <c r="P290" s="183">
        <f>SUM(P291:P310)</f>
        <v>0</v>
      </c>
      <c r="Q290" s="182"/>
      <c r="R290" s="183">
        <f>SUM(R291:R310)</f>
        <v>1.10582</v>
      </c>
      <c r="S290" s="182"/>
      <c r="T290" s="184">
        <f>SUM(T291:T310)</f>
        <v>0.88996925999999998</v>
      </c>
      <c r="AR290" s="185" t="s">
        <v>81</v>
      </c>
      <c r="AT290" s="186" t="s">
        <v>70</v>
      </c>
      <c r="AU290" s="186" t="s">
        <v>79</v>
      </c>
      <c r="AY290" s="185" t="s">
        <v>150</v>
      </c>
      <c r="BK290" s="187">
        <f>SUM(BK291:BK310)</f>
        <v>0</v>
      </c>
    </row>
    <row r="291" spans="2:65" s="1" customFormat="1" ht="14.45" customHeight="1">
      <c r="B291" s="39"/>
      <c r="C291" s="190" t="s">
        <v>591</v>
      </c>
      <c r="D291" s="190" t="s">
        <v>152</v>
      </c>
      <c r="E291" s="191" t="s">
        <v>592</v>
      </c>
      <c r="F291" s="192" t="s">
        <v>593</v>
      </c>
      <c r="G291" s="193" t="s">
        <v>193</v>
      </c>
      <c r="H291" s="194">
        <v>126.879</v>
      </c>
      <c r="I291" s="195"/>
      <c r="J291" s="196">
        <f>ROUND(I291*H291,2)</f>
        <v>0</v>
      </c>
      <c r="K291" s="192" t="s">
        <v>156</v>
      </c>
      <c r="L291" s="59"/>
      <c r="M291" s="197" t="s">
        <v>21</v>
      </c>
      <c r="N291" s="198" t="s">
        <v>42</v>
      </c>
      <c r="O291" s="40"/>
      <c r="P291" s="199">
        <f>O291*H291</f>
        <v>0</v>
      </c>
      <c r="Q291" s="199">
        <v>0</v>
      </c>
      <c r="R291" s="199">
        <f>Q291*H291</f>
        <v>0</v>
      </c>
      <c r="S291" s="199">
        <v>5.94E-3</v>
      </c>
      <c r="T291" s="200">
        <f>S291*H291</f>
        <v>0.75366126</v>
      </c>
      <c r="AR291" s="22" t="s">
        <v>232</v>
      </c>
      <c r="AT291" s="22" t="s">
        <v>152</v>
      </c>
      <c r="AU291" s="22" t="s">
        <v>81</v>
      </c>
      <c r="AY291" s="22" t="s">
        <v>150</v>
      </c>
      <c r="BE291" s="201">
        <f>IF(N291="základní",J291,0)</f>
        <v>0</v>
      </c>
      <c r="BF291" s="201">
        <f>IF(N291="snížená",J291,0)</f>
        <v>0</v>
      </c>
      <c r="BG291" s="201">
        <f>IF(N291="zákl. přenesená",J291,0)</f>
        <v>0</v>
      </c>
      <c r="BH291" s="201">
        <f>IF(N291="sníž. přenesená",J291,0)</f>
        <v>0</v>
      </c>
      <c r="BI291" s="201">
        <f>IF(N291="nulová",J291,0)</f>
        <v>0</v>
      </c>
      <c r="BJ291" s="22" t="s">
        <v>79</v>
      </c>
      <c r="BK291" s="201">
        <f>ROUND(I291*H291,2)</f>
        <v>0</v>
      </c>
      <c r="BL291" s="22" t="s">
        <v>232</v>
      </c>
      <c r="BM291" s="22" t="s">
        <v>594</v>
      </c>
    </row>
    <row r="292" spans="2:65" s="11" customFormat="1" ht="13.5">
      <c r="B292" s="202"/>
      <c r="C292" s="203"/>
      <c r="D292" s="204" t="s">
        <v>159</v>
      </c>
      <c r="E292" s="205" t="s">
        <v>21</v>
      </c>
      <c r="F292" s="206" t="s">
        <v>595</v>
      </c>
      <c r="G292" s="203"/>
      <c r="H292" s="207">
        <v>126.879</v>
      </c>
      <c r="I292" s="208"/>
      <c r="J292" s="203"/>
      <c r="K292" s="203"/>
      <c r="L292" s="209"/>
      <c r="M292" s="210"/>
      <c r="N292" s="211"/>
      <c r="O292" s="211"/>
      <c r="P292" s="211"/>
      <c r="Q292" s="211"/>
      <c r="R292" s="211"/>
      <c r="S292" s="211"/>
      <c r="T292" s="212"/>
      <c r="AT292" s="213" t="s">
        <v>159</v>
      </c>
      <c r="AU292" s="213" t="s">
        <v>81</v>
      </c>
      <c r="AV292" s="11" t="s">
        <v>81</v>
      </c>
      <c r="AW292" s="11" t="s">
        <v>35</v>
      </c>
      <c r="AX292" s="11" t="s">
        <v>79</v>
      </c>
      <c r="AY292" s="213" t="s">
        <v>150</v>
      </c>
    </row>
    <row r="293" spans="2:65" s="1" customFormat="1" ht="14.45" customHeight="1">
      <c r="B293" s="39"/>
      <c r="C293" s="190" t="s">
        <v>596</v>
      </c>
      <c r="D293" s="190" t="s">
        <v>152</v>
      </c>
      <c r="E293" s="191" t="s">
        <v>597</v>
      </c>
      <c r="F293" s="192" t="s">
        <v>598</v>
      </c>
      <c r="G293" s="193" t="s">
        <v>260</v>
      </c>
      <c r="H293" s="194">
        <v>16.399999999999999</v>
      </c>
      <c r="I293" s="195"/>
      <c r="J293" s="196">
        <f>ROUND(I293*H293,2)</f>
        <v>0</v>
      </c>
      <c r="K293" s="192" t="s">
        <v>156</v>
      </c>
      <c r="L293" s="59"/>
      <c r="M293" s="197" t="s">
        <v>21</v>
      </c>
      <c r="N293" s="198" t="s">
        <v>42</v>
      </c>
      <c r="O293" s="40"/>
      <c r="P293" s="199">
        <f>O293*H293</f>
        <v>0</v>
      </c>
      <c r="Q293" s="199">
        <v>0</v>
      </c>
      <c r="R293" s="199">
        <f>Q293*H293</f>
        <v>0</v>
      </c>
      <c r="S293" s="199">
        <v>1.67E-3</v>
      </c>
      <c r="T293" s="200">
        <f>S293*H293</f>
        <v>2.7387999999999999E-2</v>
      </c>
      <c r="AR293" s="22" t="s">
        <v>232</v>
      </c>
      <c r="AT293" s="22" t="s">
        <v>152</v>
      </c>
      <c r="AU293" s="22" t="s">
        <v>81</v>
      </c>
      <c r="AY293" s="22" t="s">
        <v>150</v>
      </c>
      <c r="BE293" s="201">
        <f>IF(N293="základní",J293,0)</f>
        <v>0</v>
      </c>
      <c r="BF293" s="201">
        <f>IF(N293="snížená",J293,0)</f>
        <v>0</v>
      </c>
      <c r="BG293" s="201">
        <f>IF(N293="zákl. přenesená",J293,0)</f>
        <v>0</v>
      </c>
      <c r="BH293" s="201">
        <f>IF(N293="sníž. přenesená",J293,0)</f>
        <v>0</v>
      </c>
      <c r="BI293" s="201">
        <f>IF(N293="nulová",J293,0)</f>
        <v>0</v>
      </c>
      <c r="BJ293" s="22" t="s">
        <v>79</v>
      </c>
      <c r="BK293" s="201">
        <f>ROUND(I293*H293,2)</f>
        <v>0</v>
      </c>
      <c r="BL293" s="22" t="s">
        <v>232</v>
      </c>
      <c r="BM293" s="22" t="s">
        <v>599</v>
      </c>
    </row>
    <row r="294" spans="2:65" s="11" customFormat="1" ht="13.5">
      <c r="B294" s="202"/>
      <c r="C294" s="203"/>
      <c r="D294" s="204" t="s">
        <v>159</v>
      </c>
      <c r="E294" s="205" t="s">
        <v>21</v>
      </c>
      <c r="F294" s="206" t="s">
        <v>600</v>
      </c>
      <c r="G294" s="203"/>
      <c r="H294" s="207">
        <v>16.399999999999999</v>
      </c>
      <c r="I294" s="208"/>
      <c r="J294" s="203"/>
      <c r="K294" s="203"/>
      <c r="L294" s="209"/>
      <c r="M294" s="210"/>
      <c r="N294" s="211"/>
      <c r="O294" s="211"/>
      <c r="P294" s="211"/>
      <c r="Q294" s="211"/>
      <c r="R294" s="211"/>
      <c r="S294" s="211"/>
      <c r="T294" s="212"/>
      <c r="AT294" s="213" t="s">
        <v>159</v>
      </c>
      <c r="AU294" s="213" t="s">
        <v>81</v>
      </c>
      <c r="AV294" s="11" t="s">
        <v>81</v>
      </c>
      <c r="AW294" s="11" t="s">
        <v>35</v>
      </c>
      <c r="AX294" s="11" t="s">
        <v>79</v>
      </c>
      <c r="AY294" s="213" t="s">
        <v>150</v>
      </c>
    </row>
    <row r="295" spans="2:65" s="1" customFormat="1" ht="14.45" customHeight="1">
      <c r="B295" s="39"/>
      <c r="C295" s="190" t="s">
        <v>601</v>
      </c>
      <c r="D295" s="190" t="s">
        <v>152</v>
      </c>
      <c r="E295" s="191" t="s">
        <v>602</v>
      </c>
      <c r="F295" s="192" t="s">
        <v>603</v>
      </c>
      <c r="G295" s="193" t="s">
        <v>260</v>
      </c>
      <c r="H295" s="194">
        <v>32.799999999999997</v>
      </c>
      <c r="I295" s="195"/>
      <c r="J295" s="196">
        <f>ROUND(I295*H295,2)</f>
        <v>0</v>
      </c>
      <c r="K295" s="192" t="s">
        <v>156</v>
      </c>
      <c r="L295" s="59"/>
      <c r="M295" s="197" t="s">
        <v>21</v>
      </c>
      <c r="N295" s="198" t="s">
        <v>42</v>
      </c>
      <c r="O295" s="40"/>
      <c r="P295" s="199">
        <f>O295*H295</f>
        <v>0</v>
      </c>
      <c r="Q295" s="199">
        <v>0</v>
      </c>
      <c r="R295" s="199">
        <f>Q295*H295</f>
        <v>0</v>
      </c>
      <c r="S295" s="199">
        <v>2.5999999999999999E-3</v>
      </c>
      <c r="T295" s="200">
        <f>S295*H295</f>
        <v>8.5279999999999995E-2</v>
      </c>
      <c r="AR295" s="22" t="s">
        <v>232</v>
      </c>
      <c r="AT295" s="22" t="s">
        <v>152</v>
      </c>
      <c r="AU295" s="22" t="s">
        <v>81</v>
      </c>
      <c r="AY295" s="22" t="s">
        <v>150</v>
      </c>
      <c r="BE295" s="201">
        <f>IF(N295="základní",J295,0)</f>
        <v>0</v>
      </c>
      <c r="BF295" s="201">
        <f>IF(N295="snížená",J295,0)</f>
        <v>0</v>
      </c>
      <c r="BG295" s="201">
        <f>IF(N295="zákl. přenesená",J295,0)</f>
        <v>0</v>
      </c>
      <c r="BH295" s="201">
        <f>IF(N295="sníž. přenesená",J295,0)</f>
        <v>0</v>
      </c>
      <c r="BI295" s="201">
        <f>IF(N295="nulová",J295,0)</f>
        <v>0</v>
      </c>
      <c r="BJ295" s="22" t="s">
        <v>79</v>
      </c>
      <c r="BK295" s="201">
        <f>ROUND(I295*H295,2)</f>
        <v>0</v>
      </c>
      <c r="BL295" s="22" t="s">
        <v>232</v>
      </c>
      <c r="BM295" s="22" t="s">
        <v>604</v>
      </c>
    </row>
    <row r="296" spans="2:65" s="11" customFormat="1" ht="13.5">
      <c r="B296" s="202"/>
      <c r="C296" s="203"/>
      <c r="D296" s="204" t="s">
        <v>159</v>
      </c>
      <c r="E296" s="205" t="s">
        <v>21</v>
      </c>
      <c r="F296" s="206" t="s">
        <v>605</v>
      </c>
      <c r="G296" s="203"/>
      <c r="H296" s="207">
        <v>32.799999999999997</v>
      </c>
      <c r="I296" s="208"/>
      <c r="J296" s="203"/>
      <c r="K296" s="203"/>
      <c r="L296" s="209"/>
      <c r="M296" s="210"/>
      <c r="N296" s="211"/>
      <c r="O296" s="211"/>
      <c r="P296" s="211"/>
      <c r="Q296" s="211"/>
      <c r="R296" s="211"/>
      <c r="S296" s="211"/>
      <c r="T296" s="212"/>
      <c r="AT296" s="213" t="s">
        <v>159</v>
      </c>
      <c r="AU296" s="213" t="s">
        <v>81</v>
      </c>
      <c r="AV296" s="11" t="s">
        <v>81</v>
      </c>
      <c r="AW296" s="11" t="s">
        <v>35</v>
      </c>
      <c r="AX296" s="11" t="s">
        <v>79</v>
      </c>
      <c r="AY296" s="213" t="s">
        <v>150</v>
      </c>
    </row>
    <row r="297" spans="2:65" s="1" customFormat="1" ht="14.45" customHeight="1">
      <c r="B297" s="39"/>
      <c r="C297" s="190" t="s">
        <v>606</v>
      </c>
      <c r="D297" s="190" t="s">
        <v>152</v>
      </c>
      <c r="E297" s="191" t="s">
        <v>607</v>
      </c>
      <c r="F297" s="192" t="s">
        <v>608</v>
      </c>
      <c r="G297" s="193" t="s">
        <v>260</v>
      </c>
      <c r="H297" s="194">
        <v>6</v>
      </c>
      <c r="I297" s="195"/>
      <c r="J297" s="196">
        <f>ROUND(I297*H297,2)</f>
        <v>0</v>
      </c>
      <c r="K297" s="192" t="s">
        <v>156</v>
      </c>
      <c r="L297" s="59"/>
      <c r="M297" s="197" t="s">
        <v>21</v>
      </c>
      <c r="N297" s="198" t="s">
        <v>42</v>
      </c>
      <c r="O297" s="40"/>
      <c r="P297" s="199">
        <f>O297*H297</f>
        <v>0</v>
      </c>
      <c r="Q297" s="199">
        <v>0</v>
      </c>
      <c r="R297" s="199">
        <f>Q297*H297</f>
        <v>0</v>
      </c>
      <c r="S297" s="199">
        <v>3.9399999999999999E-3</v>
      </c>
      <c r="T297" s="200">
        <f>S297*H297</f>
        <v>2.3640000000000001E-2</v>
      </c>
      <c r="AR297" s="22" t="s">
        <v>232</v>
      </c>
      <c r="AT297" s="22" t="s">
        <v>152</v>
      </c>
      <c r="AU297" s="22" t="s">
        <v>81</v>
      </c>
      <c r="AY297" s="22" t="s">
        <v>150</v>
      </c>
      <c r="BE297" s="201">
        <f>IF(N297="základní",J297,0)</f>
        <v>0</v>
      </c>
      <c r="BF297" s="201">
        <f>IF(N297="snížená",J297,0)</f>
        <v>0</v>
      </c>
      <c r="BG297" s="201">
        <f>IF(N297="zákl. přenesená",J297,0)</f>
        <v>0</v>
      </c>
      <c r="BH297" s="201">
        <f>IF(N297="sníž. přenesená",J297,0)</f>
        <v>0</v>
      </c>
      <c r="BI297" s="201">
        <f>IF(N297="nulová",J297,0)</f>
        <v>0</v>
      </c>
      <c r="BJ297" s="22" t="s">
        <v>79</v>
      </c>
      <c r="BK297" s="201">
        <f>ROUND(I297*H297,2)</f>
        <v>0</v>
      </c>
      <c r="BL297" s="22" t="s">
        <v>232</v>
      </c>
      <c r="BM297" s="22" t="s">
        <v>609</v>
      </c>
    </row>
    <row r="298" spans="2:65" s="1" customFormat="1" ht="22.9" customHeight="1">
      <c r="B298" s="39"/>
      <c r="C298" s="190" t="s">
        <v>610</v>
      </c>
      <c r="D298" s="190" t="s">
        <v>152</v>
      </c>
      <c r="E298" s="191" t="s">
        <v>611</v>
      </c>
      <c r="F298" s="192" t="s">
        <v>612</v>
      </c>
      <c r="G298" s="193" t="s">
        <v>260</v>
      </c>
      <c r="H298" s="194">
        <v>126.9</v>
      </c>
      <c r="I298" s="195"/>
      <c r="J298" s="196">
        <f>ROUND(I298*H298,2)</f>
        <v>0</v>
      </c>
      <c r="K298" s="192" t="s">
        <v>156</v>
      </c>
      <c r="L298" s="59"/>
      <c r="M298" s="197" t="s">
        <v>21</v>
      </c>
      <c r="N298" s="198" t="s">
        <v>42</v>
      </c>
      <c r="O298" s="40"/>
      <c r="P298" s="199">
        <f>O298*H298</f>
        <v>0</v>
      </c>
      <c r="Q298" s="199">
        <v>2.7999999999999998E-4</v>
      </c>
      <c r="R298" s="199">
        <f>Q298*H298</f>
        <v>3.5532000000000001E-2</v>
      </c>
      <c r="S298" s="199">
        <v>0</v>
      </c>
      <c r="T298" s="200">
        <f>S298*H298</f>
        <v>0</v>
      </c>
      <c r="AR298" s="22" t="s">
        <v>232</v>
      </c>
      <c r="AT298" s="22" t="s">
        <v>152</v>
      </c>
      <c r="AU298" s="22" t="s">
        <v>81</v>
      </c>
      <c r="AY298" s="22" t="s">
        <v>150</v>
      </c>
      <c r="BE298" s="201">
        <f>IF(N298="základní",J298,0)</f>
        <v>0</v>
      </c>
      <c r="BF298" s="201">
        <f>IF(N298="snížená",J298,0)</f>
        <v>0</v>
      </c>
      <c r="BG298" s="201">
        <f>IF(N298="zákl. přenesená",J298,0)</f>
        <v>0</v>
      </c>
      <c r="BH298" s="201">
        <f>IF(N298="sníž. přenesená",J298,0)</f>
        <v>0</v>
      </c>
      <c r="BI298" s="201">
        <f>IF(N298="nulová",J298,0)</f>
        <v>0</v>
      </c>
      <c r="BJ298" s="22" t="s">
        <v>79</v>
      </c>
      <c r="BK298" s="201">
        <f>ROUND(I298*H298,2)</f>
        <v>0</v>
      </c>
      <c r="BL298" s="22" t="s">
        <v>232</v>
      </c>
      <c r="BM298" s="22" t="s">
        <v>613</v>
      </c>
    </row>
    <row r="299" spans="2:65" s="1" customFormat="1" ht="22.9" customHeight="1">
      <c r="B299" s="39"/>
      <c r="C299" s="190" t="s">
        <v>614</v>
      </c>
      <c r="D299" s="190" t="s">
        <v>152</v>
      </c>
      <c r="E299" s="191" t="s">
        <v>615</v>
      </c>
      <c r="F299" s="192" t="s">
        <v>616</v>
      </c>
      <c r="G299" s="193" t="s">
        <v>193</v>
      </c>
      <c r="H299" s="194">
        <v>126.9</v>
      </c>
      <c r="I299" s="195"/>
      <c r="J299" s="196">
        <f>ROUND(I299*H299,2)</f>
        <v>0</v>
      </c>
      <c r="K299" s="192" t="s">
        <v>156</v>
      </c>
      <c r="L299" s="59"/>
      <c r="M299" s="197" t="s">
        <v>21</v>
      </c>
      <c r="N299" s="198" t="s">
        <v>42</v>
      </c>
      <c r="O299" s="40"/>
      <c r="P299" s="199">
        <f>O299*H299</f>
        <v>0</v>
      </c>
      <c r="Q299" s="199">
        <v>6.8199999999999997E-3</v>
      </c>
      <c r="R299" s="199">
        <f>Q299*H299</f>
        <v>0.86545799999999995</v>
      </c>
      <c r="S299" s="199">
        <v>0</v>
      </c>
      <c r="T299" s="200">
        <f>S299*H299</f>
        <v>0</v>
      </c>
      <c r="AR299" s="22" t="s">
        <v>232</v>
      </c>
      <c r="AT299" s="22" t="s">
        <v>152</v>
      </c>
      <c r="AU299" s="22" t="s">
        <v>81</v>
      </c>
      <c r="AY299" s="22" t="s">
        <v>150</v>
      </c>
      <c r="BE299" s="201">
        <f>IF(N299="základní",J299,0)</f>
        <v>0</v>
      </c>
      <c r="BF299" s="201">
        <f>IF(N299="snížená",J299,0)</f>
        <v>0</v>
      </c>
      <c r="BG299" s="201">
        <f>IF(N299="zákl. přenesená",J299,0)</f>
        <v>0</v>
      </c>
      <c r="BH299" s="201">
        <f>IF(N299="sníž. přenesená",J299,0)</f>
        <v>0</v>
      </c>
      <c r="BI299" s="201">
        <f>IF(N299="nulová",J299,0)</f>
        <v>0</v>
      </c>
      <c r="BJ299" s="22" t="s">
        <v>79</v>
      </c>
      <c r="BK299" s="201">
        <f>ROUND(I299*H299,2)</f>
        <v>0</v>
      </c>
      <c r="BL299" s="22" t="s">
        <v>232</v>
      </c>
      <c r="BM299" s="22" t="s">
        <v>617</v>
      </c>
    </row>
    <row r="300" spans="2:65" s="1" customFormat="1" ht="22.9" customHeight="1">
      <c r="B300" s="39"/>
      <c r="C300" s="190" t="s">
        <v>618</v>
      </c>
      <c r="D300" s="190" t="s">
        <v>152</v>
      </c>
      <c r="E300" s="191" t="s">
        <v>619</v>
      </c>
      <c r="F300" s="192" t="s">
        <v>620</v>
      </c>
      <c r="G300" s="193" t="s">
        <v>260</v>
      </c>
      <c r="H300" s="194">
        <v>19</v>
      </c>
      <c r="I300" s="195"/>
      <c r="J300" s="196">
        <f>ROUND(I300*H300,2)</f>
        <v>0</v>
      </c>
      <c r="K300" s="192" t="s">
        <v>156</v>
      </c>
      <c r="L300" s="59"/>
      <c r="M300" s="197" t="s">
        <v>21</v>
      </c>
      <c r="N300" s="198" t="s">
        <v>42</v>
      </c>
      <c r="O300" s="40"/>
      <c r="P300" s="199">
        <f>O300*H300</f>
        <v>0</v>
      </c>
      <c r="Q300" s="199">
        <v>0</v>
      </c>
      <c r="R300" s="199">
        <f>Q300*H300</f>
        <v>0</v>
      </c>
      <c r="S300" s="199">
        <v>0</v>
      </c>
      <c r="T300" s="200">
        <f>S300*H300</f>
        <v>0</v>
      </c>
      <c r="AR300" s="22" t="s">
        <v>232</v>
      </c>
      <c r="AT300" s="22" t="s">
        <v>152</v>
      </c>
      <c r="AU300" s="22" t="s">
        <v>81</v>
      </c>
      <c r="AY300" s="22" t="s">
        <v>150</v>
      </c>
      <c r="BE300" s="201">
        <f>IF(N300="základní",J300,0)</f>
        <v>0</v>
      </c>
      <c r="BF300" s="201">
        <f>IF(N300="snížená",J300,0)</f>
        <v>0</v>
      </c>
      <c r="BG300" s="201">
        <f>IF(N300="zákl. přenesená",J300,0)</f>
        <v>0</v>
      </c>
      <c r="BH300" s="201">
        <f>IF(N300="sníž. přenesená",J300,0)</f>
        <v>0</v>
      </c>
      <c r="BI300" s="201">
        <f>IF(N300="nulová",J300,0)</f>
        <v>0</v>
      </c>
      <c r="BJ300" s="22" t="s">
        <v>79</v>
      </c>
      <c r="BK300" s="201">
        <f>ROUND(I300*H300,2)</f>
        <v>0</v>
      </c>
      <c r="BL300" s="22" t="s">
        <v>232</v>
      </c>
      <c r="BM300" s="22" t="s">
        <v>621</v>
      </c>
    </row>
    <row r="301" spans="2:65" s="11" customFormat="1" ht="13.5">
      <c r="B301" s="202"/>
      <c r="C301" s="203"/>
      <c r="D301" s="204" t="s">
        <v>159</v>
      </c>
      <c r="E301" s="205" t="s">
        <v>21</v>
      </c>
      <c r="F301" s="206" t="s">
        <v>247</v>
      </c>
      <c r="G301" s="203"/>
      <c r="H301" s="207">
        <v>19</v>
      </c>
      <c r="I301" s="208"/>
      <c r="J301" s="203"/>
      <c r="K301" s="203"/>
      <c r="L301" s="209"/>
      <c r="M301" s="210"/>
      <c r="N301" s="211"/>
      <c r="O301" s="211"/>
      <c r="P301" s="211"/>
      <c r="Q301" s="211"/>
      <c r="R301" s="211"/>
      <c r="S301" s="211"/>
      <c r="T301" s="212"/>
      <c r="AT301" s="213" t="s">
        <v>159</v>
      </c>
      <c r="AU301" s="213" t="s">
        <v>81</v>
      </c>
      <c r="AV301" s="11" t="s">
        <v>81</v>
      </c>
      <c r="AW301" s="11" t="s">
        <v>35</v>
      </c>
      <c r="AX301" s="11" t="s">
        <v>79</v>
      </c>
      <c r="AY301" s="213" t="s">
        <v>150</v>
      </c>
    </row>
    <row r="302" spans="2:65" s="1" customFormat="1" ht="22.9" customHeight="1">
      <c r="B302" s="39"/>
      <c r="C302" s="190" t="s">
        <v>622</v>
      </c>
      <c r="D302" s="190" t="s">
        <v>152</v>
      </c>
      <c r="E302" s="191" t="s">
        <v>623</v>
      </c>
      <c r="F302" s="192" t="s">
        <v>624</v>
      </c>
      <c r="G302" s="193" t="s">
        <v>260</v>
      </c>
      <c r="H302" s="194">
        <v>18.8</v>
      </c>
      <c r="I302" s="195"/>
      <c r="J302" s="196">
        <f>ROUND(I302*H302,2)</f>
        <v>0</v>
      </c>
      <c r="K302" s="192" t="s">
        <v>156</v>
      </c>
      <c r="L302" s="59"/>
      <c r="M302" s="197" t="s">
        <v>21</v>
      </c>
      <c r="N302" s="198" t="s">
        <v>42</v>
      </c>
      <c r="O302" s="40"/>
      <c r="P302" s="199">
        <f>O302*H302</f>
        <v>0</v>
      </c>
      <c r="Q302" s="199">
        <v>2E-3</v>
      </c>
      <c r="R302" s="199">
        <f>Q302*H302</f>
        <v>3.7600000000000001E-2</v>
      </c>
      <c r="S302" s="199">
        <v>0</v>
      </c>
      <c r="T302" s="200">
        <f>S302*H302</f>
        <v>0</v>
      </c>
      <c r="AR302" s="22" t="s">
        <v>232</v>
      </c>
      <c r="AT302" s="22" t="s">
        <v>152</v>
      </c>
      <c r="AU302" s="22" t="s">
        <v>81</v>
      </c>
      <c r="AY302" s="22" t="s">
        <v>150</v>
      </c>
      <c r="BE302" s="201">
        <f>IF(N302="základní",J302,0)</f>
        <v>0</v>
      </c>
      <c r="BF302" s="201">
        <f>IF(N302="snížená",J302,0)</f>
        <v>0</v>
      </c>
      <c r="BG302" s="201">
        <f>IF(N302="zákl. přenesená",J302,0)</f>
        <v>0</v>
      </c>
      <c r="BH302" s="201">
        <f>IF(N302="sníž. přenesená",J302,0)</f>
        <v>0</v>
      </c>
      <c r="BI302" s="201">
        <f>IF(N302="nulová",J302,0)</f>
        <v>0</v>
      </c>
      <c r="BJ302" s="22" t="s">
        <v>79</v>
      </c>
      <c r="BK302" s="201">
        <f>ROUND(I302*H302,2)</f>
        <v>0</v>
      </c>
      <c r="BL302" s="22" t="s">
        <v>232</v>
      </c>
      <c r="BM302" s="22" t="s">
        <v>625</v>
      </c>
    </row>
    <row r="303" spans="2:65" s="11" customFormat="1" ht="13.5">
      <c r="B303" s="202"/>
      <c r="C303" s="203"/>
      <c r="D303" s="204" t="s">
        <v>159</v>
      </c>
      <c r="E303" s="205" t="s">
        <v>21</v>
      </c>
      <c r="F303" s="206" t="s">
        <v>626</v>
      </c>
      <c r="G303" s="203"/>
      <c r="H303" s="207">
        <v>18.8</v>
      </c>
      <c r="I303" s="208"/>
      <c r="J303" s="203"/>
      <c r="K303" s="203"/>
      <c r="L303" s="209"/>
      <c r="M303" s="210"/>
      <c r="N303" s="211"/>
      <c r="O303" s="211"/>
      <c r="P303" s="211"/>
      <c r="Q303" s="211"/>
      <c r="R303" s="211"/>
      <c r="S303" s="211"/>
      <c r="T303" s="212"/>
      <c r="AT303" s="213" t="s">
        <v>159</v>
      </c>
      <c r="AU303" s="213" t="s">
        <v>81</v>
      </c>
      <c r="AV303" s="11" t="s">
        <v>81</v>
      </c>
      <c r="AW303" s="11" t="s">
        <v>35</v>
      </c>
      <c r="AX303" s="11" t="s">
        <v>79</v>
      </c>
      <c r="AY303" s="213" t="s">
        <v>150</v>
      </c>
    </row>
    <row r="304" spans="2:65" s="1" customFormat="1" ht="22.9" customHeight="1">
      <c r="B304" s="39"/>
      <c r="C304" s="190" t="s">
        <v>627</v>
      </c>
      <c r="D304" s="190" t="s">
        <v>152</v>
      </c>
      <c r="E304" s="191" t="s">
        <v>628</v>
      </c>
      <c r="F304" s="192" t="s">
        <v>629</v>
      </c>
      <c r="G304" s="193" t="s">
        <v>260</v>
      </c>
      <c r="H304" s="194">
        <v>24.6</v>
      </c>
      <c r="I304" s="195"/>
      <c r="J304" s="196">
        <f>ROUND(I304*H304,2)</f>
        <v>0</v>
      </c>
      <c r="K304" s="192" t="s">
        <v>156</v>
      </c>
      <c r="L304" s="59"/>
      <c r="M304" s="197" t="s">
        <v>21</v>
      </c>
      <c r="N304" s="198" t="s">
        <v>42</v>
      </c>
      <c r="O304" s="40"/>
      <c r="P304" s="199">
        <f>O304*H304</f>
        <v>0</v>
      </c>
      <c r="Q304" s="199">
        <v>1.97E-3</v>
      </c>
      <c r="R304" s="199">
        <f>Q304*H304</f>
        <v>4.8462000000000005E-2</v>
      </c>
      <c r="S304" s="199">
        <v>0</v>
      </c>
      <c r="T304" s="200">
        <f>S304*H304</f>
        <v>0</v>
      </c>
      <c r="AR304" s="22" t="s">
        <v>232</v>
      </c>
      <c r="AT304" s="22" t="s">
        <v>152</v>
      </c>
      <c r="AU304" s="22" t="s">
        <v>81</v>
      </c>
      <c r="AY304" s="22" t="s">
        <v>150</v>
      </c>
      <c r="BE304" s="201">
        <f>IF(N304="základní",J304,0)</f>
        <v>0</v>
      </c>
      <c r="BF304" s="201">
        <f>IF(N304="snížená",J304,0)</f>
        <v>0</v>
      </c>
      <c r="BG304" s="201">
        <f>IF(N304="zákl. přenesená",J304,0)</f>
        <v>0</v>
      </c>
      <c r="BH304" s="201">
        <f>IF(N304="sníž. přenesená",J304,0)</f>
        <v>0</v>
      </c>
      <c r="BI304" s="201">
        <f>IF(N304="nulová",J304,0)</f>
        <v>0</v>
      </c>
      <c r="BJ304" s="22" t="s">
        <v>79</v>
      </c>
      <c r="BK304" s="201">
        <f>ROUND(I304*H304,2)</f>
        <v>0</v>
      </c>
      <c r="BL304" s="22" t="s">
        <v>232</v>
      </c>
      <c r="BM304" s="22" t="s">
        <v>630</v>
      </c>
    </row>
    <row r="305" spans="2:65" s="11" customFormat="1" ht="13.5">
      <c r="B305" s="202"/>
      <c r="C305" s="203"/>
      <c r="D305" s="204" t="s">
        <v>159</v>
      </c>
      <c r="E305" s="205" t="s">
        <v>21</v>
      </c>
      <c r="F305" s="206" t="s">
        <v>631</v>
      </c>
      <c r="G305" s="203"/>
      <c r="H305" s="207">
        <v>24.6</v>
      </c>
      <c r="I305" s="208"/>
      <c r="J305" s="203"/>
      <c r="K305" s="203"/>
      <c r="L305" s="209"/>
      <c r="M305" s="210"/>
      <c r="N305" s="211"/>
      <c r="O305" s="211"/>
      <c r="P305" s="211"/>
      <c r="Q305" s="211"/>
      <c r="R305" s="211"/>
      <c r="S305" s="211"/>
      <c r="T305" s="212"/>
      <c r="AT305" s="213" t="s">
        <v>159</v>
      </c>
      <c r="AU305" s="213" t="s">
        <v>81</v>
      </c>
      <c r="AV305" s="11" t="s">
        <v>81</v>
      </c>
      <c r="AW305" s="11" t="s">
        <v>35</v>
      </c>
      <c r="AX305" s="11" t="s">
        <v>79</v>
      </c>
      <c r="AY305" s="213" t="s">
        <v>150</v>
      </c>
    </row>
    <row r="306" spans="2:65" s="1" customFormat="1" ht="22.9" customHeight="1">
      <c r="B306" s="39"/>
      <c r="C306" s="190" t="s">
        <v>632</v>
      </c>
      <c r="D306" s="190" t="s">
        <v>152</v>
      </c>
      <c r="E306" s="191" t="s">
        <v>633</v>
      </c>
      <c r="F306" s="192" t="s">
        <v>634</v>
      </c>
      <c r="G306" s="193" t="s">
        <v>339</v>
      </c>
      <c r="H306" s="194">
        <v>2</v>
      </c>
      <c r="I306" s="195"/>
      <c r="J306" s="196">
        <f>ROUND(I306*H306,2)</f>
        <v>0</v>
      </c>
      <c r="K306" s="192" t="s">
        <v>156</v>
      </c>
      <c r="L306" s="59"/>
      <c r="M306" s="197" t="s">
        <v>21</v>
      </c>
      <c r="N306" s="198" t="s">
        <v>42</v>
      </c>
      <c r="O306" s="40"/>
      <c r="P306" s="199">
        <f>O306*H306</f>
        <v>0</v>
      </c>
      <c r="Q306" s="199">
        <v>0</v>
      </c>
      <c r="R306" s="199">
        <f>Q306*H306</f>
        <v>0</v>
      </c>
      <c r="S306" s="199">
        <v>0</v>
      </c>
      <c r="T306" s="200">
        <f>S306*H306</f>
        <v>0</v>
      </c>
      <c r="AR306" s="22" t="s">
        <v>232</v>
      </c>
      <c r="AT306" s="22" t="s">
        <v>152</v>
      </c>
      <c r="AU306" s="22" t="s">
        <v>81</v>
      </c>
      <c r="AY306" s="22" t="s">
        <v>150</v>
      </c>
      <c r="BE306" s="201">
        <f>IF(N306="základní",J306,0)</f>
        <v>0</v>
      </c>
      <c r="BF306" s="201">
        <f>IF(N306="snížená",J306,0)</f>
        <v>0</v>
      </c>
      <c r="BG306" s="201">
        <f>IF(N306="zákl. přenesená",J306,0)</f>
        <v>0</v>
      </c>
      <c r="BH306" s="201">
        <f>IF(N306="sníž. přenesená",J306,0)</f>
        <v>0</v>
      </c>
      <c r="BI306" s="201">
        <f>IF(N306="nulová",J306,0)</f>
        <v>0</v>
      </c>
      <c r="BJ306" s="22" t="s">
        <v>79</v>
      </c>
      <c r="BK306" s="201">
        <f>ROUND(I306*H306,2)</f>
        <v>0</v>
      </c>
      <c r="BL306" s="22" t="s">
        <v>232</v>
      </c>
      <c r="BM306" s="22" t="s">
        <v>635</v>
      </c>
    </row>
    <row r="307" spans="2:65" s="1" customFormat="1" ht="22.9" customHeight="1">
      <c r="B307" s="39"/>
      <c r="C307" s="225" t="s">
        <v>636</v>
      </c>
      <c r="D307" s="225" t="s">
        <v>180</v>
      </c>
      <c r="E307" s="226" t="s">
        <v>637</v>
      </c>
      <c r="F307" s="227" t="s">
        <v>638</v>
      </c>
      <c r="G307" s="228" t="s">
        <v>339</v>
      </c>
      <c r="H307" s="229">
        <v>2</v>
      </c>
      <c r="I307" s="230"/>
      <c r="J307" s="231">
        <f>ROUND(I307*H307,2)</f>
        <v>0</v>
      </c>
      <c r="K307" s="227" t="s">
        <v>156</v>
      </c>
      <c r="L307" s="232"/>
      <c r="M307" s="233" t="s">
        <v>21</v>
      </c>
      <c r="N307" s="234" t="s">
        <v>42</v>
      </c>
      <c r="O307" s="40"/>
      <c r="P307" s="199">
        <f>O307*H307</f>
        <v>0</v>
      </c>
      <c r="Q307" s="199">
        <v>5.4000000000000003E-3</v>
      </c>
      <c r="R307" s="199">
        <f>Q307*H307</f>
        <v>1.0800000000000001E-2</v>
      </c>
      <c r="S307" s="199">
        <v>0</v>
      </c>
      <c r="T307" s="200">
        <f>S307*H307</f>
        <v>0</v>
      </c>
      <c r="AR307" s="22" t="s">
        <v>314</v>
      </c>
      <c r="AT307" s="22" t="s">
        <v>180</v>
      </c>
      <c r="AU307" s="22" t="s">
        <v>81</v>
      </c>
      <c r="AY307" s="22" t="s">
        <v>150</v>
      </c>
      <c r="BE307" s="201">
        <f>IF(N307="základní",J307,0)</f>
        <v>0</v>
      </c>
      <c r="BF307" s="201">
        <f>IF(N307="snížená",J307,0)</f>
        <v>0</v>
      </c>
      <c r="BG307" s="201">
        <f>IF(N307="zákl. přenesená",J307,0)</f>
        <v>0</v>
      </c>
      <c r="BH307" s="201">
        <f>IF(N307="sníž. přenesená",J307,0)</f>
        <v>0</v>
      </c>
      <c r="BI307" s="201">
        <f>IF(N307="nulová",J307,0)</f>
        <v>0</v>
      </c>
      <c r="BJ307" s="22" t="s">
        <v>79</v>
      </c>
      <c r="BK307" s="201">
        <f>ROUND(I307*H307,2)</f>
        <v>0</v>
      </c>
      <c r="BL307" s="22" t="s">
        <v>232</v>
      </c>
      <c r="BM307" s="22" t="s">
        <v>639</v>
      </c>
    </row>
    <row r="308" spans="2:65" s="1" customFormat="1" ht="22.9" customHeight="1">
      <c r="B308" s="39"/>
      <c r="C308" s="190" t="s">
        <v>640</v>
      </c>
      <c r="D308" s="190" t="s">
        <v>152</v>
      </c>
      <c r="E308" s="191" t="s">
        <v>641</v>
      </c>
      <c r="F308" s="192" t="s">
        <v>642</v>
      </c>
      <c r="G308" s="193" t="s">
        <v>260</v>
      </c>
      <c r="H308" s="194">
        <v>32.799999999999997</v>
      </c>
      <c r="I308" s="195"/>
      <c r="J308" s="196">
        <f>ROUND(I308*H308,2)</f>
        <v>0</v>
      </c>
      <c r="K308" s="192" t="s">
        <v>156</v>
      </c>
      <c r="L308" s="59"/>
      <c r="M308" s="197" t="s">
        <v>21</v>
      </c>
      <c r="N308" s="198" t="s">
        <v>42</v>
      </c>
      <c r="O308" s="40"/>
      <c r="P308" s="199">
        <f>O308*H308</f>
        <v>0</v>
      </c>
      <c r="Q308" s="199">
        <v>2.8600000000000001E-3</v>
      </c>
      <c r="R308" s="199">
        <f>Q308*H308</f>
        <v>9.3808000000000002E-2</v>
      </c>
      <c r="S308" s="199">
        <v>0</v>
      </c>
      <c r="T308" s="200">
        <f>S308*H308</f>
        <v>0</v>
      </c>
      <c r="AR308" s="22" t="s">
        <v>232</v>
      </c>
      <c r="AT308" s="22" t="s">
        <v>152</v>
      </c>
      <c r="AU308" s="22" t="s">
        <v>81</v>
      </c>
      <c r="AY308" s="22" t="s">
        <v>150</v>
      </c>
      <c r="BE308" s="201">
        <f>IF(N308="základní",J308,0)</f>
        <v>0</v>
      </c>
      <c r="BF308" s="201">
        <f>IF(N308="snížená",J308,0)</f>
        <v>0</v>
      </c>
      <c r="BG308" s="201">
        <f>IF(N308="zákl. přenesená",J308,0)</f>
        <v>0</v>
      </c>
      <c r="BH308" s="201">
        <f>IF(N308="sníž. přenesená",J308,0)</f>
        <v>0</v>
      </c>
      <c r="BI308" s="201">
        <f>IF(N308="nulová",J308,0)</f>
        <v>0</v>
      </c>
      <c r="BJ308" s="22" t="s">
        <v>79</v>
      </c>
      <c r="BK308" s="201">
        <f>ROUND(I308*H308,2)</f>
        <v>0</v>
      </c>
      <c r="BL308" s="22" t="s">
        <v>232</v>
      </c>
      <c r="BM308" s="22" t="s">
        <v>643</v>
      </c>
    </row>
    <row r="309" spans="2:65" s="11" customFormat="1" ht="13.5">
      <c r="B309" s="202"/>
      <c r="C309" s="203"/>
      <c r="D309" s="204" t="s">
        <v>159</v>
      </c>
      <c r="E309" s="205" t="s">
        <v>21</v>
      </c>
      <c r="F309" s="206" t="s">
        <v>605</v>
      </c>
      <c r="G309" s="203"/>
      <c r="H309" s="207">
        <v>32.799999999999997</v>
      </c>
      <c r="I309" s="208"/>
      <c r="J309" s="203"/>
      <c r="K309" s="203"/>
      <c r="L309" s="209"/>
      <c r="M309" s="210"/>
      <c r="N309" s="211"/>
      <c r="O309" s="211"/>
      <c r="P309" s="211"/>
      <c r="Q309" s="211"/>
      <c r="R309" s="211"/>
      <c r="S309" s="211"/>
      <c r="T309" s="212"/>
      <c r="AT309" s="213" t="s">
        <v>159</v>
      </c>
      <c r="AU309" s="213" t="s">
        <v>81</v>
      </c>
      <c r="AV309" s="11" t="s">
        <v>81</v>
      </c>
      <c r="AW309" s="11" t="s">
        <v>35</v>
      </c>
      <c r="AX309" s="11" t="s">
        <v>79</v>
      </c>
      <c r="AY309" s="213" t="s">
        <v>150</v>
      </c>
    </row>
    <row r="310" spans="2:65" s="1" customFormat="1" ht="22.9" customHeight="1">
      <c r="B310" s="39"/>
      <c r="C310" s="190" t="s">
        <v>644</v>
      </c>
      <c r="D310" s="190" t="s">
        <v>152</v>
      </c>
      <c r="E310" s="191" t="s">
        <v>645</v>
      </c>
      <c r="F310" s="192" t="s">
        <v>646</v>
      </c>
      <c r="G310" s="193" t="s">
        <v>260</v>
      </c>
      <c r="H310" s="194">
        <v>6</v>
      </c>
      <c r="I310" s="195"/>
      <c r="J310" s="196">
        <f>ROUND(I310*H310,2)</f>
        <v>0</v>
      </c>
      <c r="K310" s="192" t="s">
        <v>156</v>
      </c>
      <c r="L310" s="59"/>
      <c r="M310" s="197" t="s">
        <v>21</v>
      </c>
      <c r="N310" s="198" t="s">
        <v>42</v>
      </c>
      <c r="O310" s="40"/>
      <c r="P310" s="199">
        <f>O310*H310</f>
        <v>0</v>
      </c>
      <c r="Q310" s="199">
        <v>2.3600000000000001E-3</v>
      </c>
      <c r="R310" s="199">
        <f>Q310*H310</f>
        <v>1.4160000000000001E-2</v>
      </c>
      <c r="S310" s="199">
        <v>0</v>
      </c>
      <c r="T310" s="200">
        <f>S310*H310</f>
        <v>0</v>
      </c>
      <c r="AR310" s="22" t="s">
        <v>232</v>
      </c>
      <c r="AT310" s="22" t="s">
        <v>152</v>
      </c>
      <c r="AU310" s="22" t="s">
        <v>81</v>
      </c>
      <c r="AY310" s="22" t="s">
        <v>150</v>
      </c>
      <c r="BE310" s="201">
        <f>IF(N310="základní",J310,0)</f>
        <v>0</v>
      </c>
      <c r="BF310" s="201">
        <f>IF(N310="snížená",J310,0)</f>
        <v>0</v>
      </c>
      <c r="BG310" s="201">
        <f>IF(N310="zákl. přenesená",J310,0)</f>
        <v>0</v>
      </c>
      <c r="BH310" s="201">
        <f>IF(N310="sníž. přenesená",J310,0)</f>
        <v>0</v>
      </c>
      <c r="BI310" s="201">
        <f>IF(N310="nulová",J310,0)</f>
        <v>0</v>
      </c>
      <c r="BJ310" s="22" t="s">
        <v>79</v>
      </c>
      <c r="BK310" s="201">
        <f>ROUND(I310*H310,2)</f>
        <v>0</v>
      </c>
      <c r="BL310" s="22" t="s">
        <v>232</v>
      </c>
      <c r="BM310" s="22" t="s">
        <v>647</v>
      </c>
    </row>
    <row r="311" spans="2:65" s="10" customFormat="1" ht="29.85" customHeight="1">
      <c r="B311" s="174"/>
      <c r="C311" s="175"/>
      <c r="D311" s="176" t="s">
        <v>70</v>
      </c>
      <c r="E311" s="188" t="s">
        <v>648</v>
      </c>
      <c r="F311" s="188" t="s">
        <v>649</v>
      </c>
      <c r="G311" s="175"/>
      <c r="H311" s="175"/>
      <c r="I311" s="178"/>
      <c r="J311" s="189">
        <f>BK311</f>
        <v>0</v>
      </c>
      <c r="K311" s="175"/>
      <c r="L311" s="180"/>
      <c r="M311" s="181"/>
      <c r="N311" s="182"/>
      <c r="O311" s="182"/>
      <c r="P311" s="183">
        <f>SUM(P312:P365)</f>
        <v>0</v>
      </c>
      <c r="Q311" s="182"/>
      <c r="R311" s="183">
        <f>SUM(R312:R365)</f>
        <v>0.77662460000000011</v>
      </c>
      <c r="S311" s="182"/>
      <c r="T311" s="184">
        <f>SUM(T312:T365)</f>
        <v>0.45600000000000002</v>
      </c>
      <c r="AR311" s="185" t="s">
        <v>81</v>
      </c>
      <c r="AT311" s="186" t="s">
        <v>70</v>
      </c>
      <c r="AU311" s="186" t="s">
        <v>79</v>
      </c>
      <c r="AY311" s="185" t="s">
        <v>150</v>
      </c>
      <c r="BK311" s="187">
        <f>SUM(BK312:BK365)</f>
        <v>0</v>
      </c>
    </row>
    <row r="312" spans="2:65" s="1" customFormat="1" ht="22.9" customHeight="1">
      <c r="B312" s="39"/>
      <c r="C312" s="190" t="s">
        <v>650</v>
      </c>
      <c r="D312" s="190" t="s">
        <v>152</v>
      </c>
      <c r="E312" s="191" t="s">
        <v>651</v>
      </c>
      <c r="F312" s="192" t="s">
        <v>652</v>
      </c>
      <c r="G312" s="193" t="s">
        <v>193</v>
      </c>
      <c r="H312" s="194">
        <v>5.04</v>
      </c>
      <c r="I312" s="195"/>
      <c r="J312" s="196">
        <f>ROUND(I312*H312,2)</f>
        <v>0</v>
      </c>
      <c r="K312" s="192" t="s">
        <v>156</v>
      </c>
      <c r="L312" s="59"/>
      <c r="M312" s="197" t="s">
        <v>21</v>
      </c>
      <c r="N312" s="198" t="s">
        <v>42</v>
      </c>
      <c r="O312" s="40"/>
      <c r="P312" s="199">
        <f>O312*H312</f>
        <v>0</v>
      </c>
      <c r="Q312" s="199">
        <v>2.5999999999999998E-4</v>
      </c>
      <c r="R312" s="199">
        <f>Q312*H312</f>
        <v>1.3104E-3</v>
      </c>
      <c r="S312" s="199">
        <v>0</v>
      </c>
      <c r="T312" s="200">
        <f>S312*H312</f>
        <v>0</v>
      </c>
      <c r="AR312" s="22" t="s">
        <v>232</v>
      </c>
      <c r="AT312" s="22" t="s">
        <v>152</v>
      </c>
      <c r="AU312" s="22" t="s">
        <v>81</v>
      </c>
      <c r="AY312" s="22" t="s">
        <v>150</v>
      </c>
      <c r="BE312" s="201">
        <f>IF(N312="základní",J312,0)</f>
        <v>0</v>
      </c>
      <c r="BF312" s="201">
        <f>IF(N312="snížená",J312,0)</f>
        <v>0</v>
      </c>
      <c r="BG312" s="201">
        <f>IF(N312="zákl. přenesená",J312,0)</f>
        <v>0</v>
      </c>
      <c r="BH312" s="201">
        <f>IF(N312="sníž. přenesená",J312,0)</f>
        <v>0</v>
      </c>
      <c r="BI312" s="201">
        <f>IF(N312="nulová",J312,0)</f>
        <v>0</v>
      </c>
      <c r="BJ312" s="22" t="s">
        <v>79</v>
      </c>
      <c r="BK312" s="201">
        <f>ROUND(I312*H312,2)</f>
        <v>0</v>
      </c>
      <c r="BL312" s="22" t="s">
        <v>232</v>
      </c>
      <c r="BM312" s="22" t="s">
        <v>653</v>
      </c>
    </row>
    <row r="313" spans="2:65" s="11" customFormat="1" ht="13.5">
      <c r="B313" s="202"/>
      <c r="C313" s="203"/>
      <c r="D313" s="204" t="s">
        <v>159</v>
      </c>
      <c r="E313" s="205" t="s">
        <v>21</v>
      </c>
      <c r="F313" s="206" t="s">
        <v>654</v>
      </c>
      <c r="G313" s="203"/>
      <c r="H313" s="207">
        <v>3.137</v>
      </c>
      <c r="I313" s="208"/>
      <c r="J313" s="203"/>
      <c r="K313" s="203"/>
      <c r="L313" s="209"/>
      <c r="M313" s="210"/>
      <c r="N313" s="211"/>
      <c r="O313" s="211"/>
      <c r="P313" s="211"/>
      <c r="Q313" s="211"/>
      <c r="R313" s="211"/>
      <c r="S313" s="211"/>
      <c r="T313" s="212"/>
      <c r="AT313" s="213" t="s">
        <v>159</v>
      </c>
      <c r="AU313" s="213" t="s">
        <v>81</v>
      </c>
      <c r="AV313" s="11" t="s">
        <v>81</v>
      </c>
      <c r="AW313" s="11" t="s">
        <v>35</v>
      </c>
      <c r="AX313" s="11" t="s">
        <v>71</v>
      </c>
      <c r="AY313" s="213" t="s">
        <v>150</v>
      </c>
    </row>
    <row r="314" spans="2:65" s="11" customFormat="1" ht="13.5">
      <c r="B314" s="202"/>
      <c r="C314" s="203"/>
      <c r="D314" s="204" t="s">
        <v>159</v>
      </c>
      <c r="E314" s="205" t="s">
        <v>21</v>
      </c>
      <c r="F314" s="206" t="s">
        <v>655</v>
      </c>
      <c r="G314" s="203"/>
      <c r="H314" s="207">
        <v>1.903</v>
      </c>
      <c r="I314" s="208"/>
      <c r="J314" s="203"/>
      <c r="K314" s="203"/>
      <c r="L314" s="209"/>
      <c r="M314" s="210"/>
      <c r="N314" s="211"/>
      <c r="O314" s="211"/>
      <c r="P314" s="211"/>
      <c r="Q314" s="211"/>
      <c r="R314" s="211"/>
      <c r="S314" s="211"/>
      <c r="T314" s="212"/>
      <c r="AT314" s="213" t="s">
        <v>159</v>
      </c>
      <c r="AU314" s="213" t="s">
        <v>81</v>
      </c>
      <c r="AV314" s="11" t="s">
        <v>81</v>
      </c>
      <c r="AW314" s="11" t="s">
        <v>35</v>
      </c>
      <c r="AX314" s="11" t="s">
        <v>71</v>
      </c>
      <c r="AY314" s="213" t="s">
        <v>150</v>
      </c>
    </row>
    <row r="315" spans="2:65" s="12" customFormat="1" ht="13.5">
      <c r="B315" s="214"/>
      <c r="C315" s="215"/>
      <c r="D315" s="204" t="s">
        <v>159</v>
      </c>
      <c r="E315" s="216" t="s">
        <v>21</v>
      </c>
      <c r="F315" s="217" t="s">
        <v>162</v>
      </c>
      <c r="G315" s="215"/>
      <c r="H315" s="218">
        <v>5.04</v>
      </c>
      <c r="I315" s="219"/>
      <c r="J315" s="215"/>
      <c r="K315" s="215"/>
      <c r="L315" s="220"/>
      <c r="M315" s="221"/>
      <c r="N315" s="222"/>
      <c r="O315" s="222"/>
      <c r="P315" s="222"/>
      <c r="Q315" s="222"/>
      <c r="R315" s="222"/>
      <c r="S315" s="222"/>
      <c r="T315" s="223"/>
      <c r="AT315" s="224" t="s">
        <v>159</v>
      </c>
      <c r="AU315" s="224" t="s">
        <v>81</v>
      </c>
      <c r="AV315" s="12" t="s">
        <v>157</v>
      </c>
      <c r="AW315" s="12" t="s">
        <v>35</v>
      </c>
      <c r="AX315" s="12" t="s">
        <v>79</v>
      </c>
      <c r="AY315" s="224" t="s">
        <v>150</v>
      </c>
    </row>
    <row r="316" spans="2:65" s="1" customFormat="1" ht="14.45" customHeight="1">
      <c r="B316" s="39"/>
      <c r="C316" s="225" t="s">
        <v>656</v>
      </c>
      <c r="D316" s="225" t="s">
        <v>180</v>
      </c>
      <c r="E316" s="226" t="s">
        <v>657</v>
      </c>
      <c r="F316" s="227" t="s">
        <v>658</v>
      </c>
      <c r="G316" s="228" t="s">
        <v>193</v>
      </c>
      <c r="H316" s="229">
        <v>5.04</v>
      </c>
      <c r="I316" s="230"/>
      <c r="J316" s="231">
        <f>ROUND(I316*H316,2)</f>
        <v>0</v>
      </c>
      <c r="K316" s="227" t="s">
        <v>156</v>
      </c>
      <c r="L316" s="232"/>
      <c r="M316" s="233" t="s">
        <v>21</v>
      </c>
      <c r="N316" s="234" t="s">
        <v>42</v>
      </c>
      <c r="O316" s="40"/>
      <c r="P316" s="199">
        <f>O316*H316</f>
        <v>0</v>
      </c>
      <c r="Q316" s="199">
        <v>3.1099999999999999E-2</v>
      </c>
      <c r="R316" s="199">
        <f>Q316*H316</f>
        <v>0.15674399999999999</v>
      </c>
      <c r="S316" s="199">
        <v>0</v>
      </c>
      <c r="T316" s="200">
        <f>S316*H316</f>
        <v>0</v>
      </c>
      <c r="AR316" s="22" t="s">
        <v>314</v>
      </c>
      <c r="AT316" s="22" t="s">
        <v>180</v>
      </c>
      <c r="AU316" s="22" t="s">
        <v>81</v>
      </c>
      <c r="AY316" s="22" t="s">
        <v>150</v>
      </c>
      <c r="BE316" s="201">
        <f>IF(N316="základní",J316,0)</f>
        <v>0</v>
      </c>
      <c r="BF316" s="201">
        <f>IF(N316="snížená",J316,0)</f>
        <v>0</v>
      </c>
      <c r="BG316" s="201">
        <f>IF(N316="zákl. přenesená",J316,0)</f>
        <v>0</v>
      </c>
      <c r="BH316" s="201">
        <f>IF(N316="sníž. přenesená",J316,0)</f>
        <v>0</v>
      </c>
      <c r="BI316" s="201">
        <f>IF(N316="nulová",J316,0)</f>
        <v>0</v>
      </c>
      <c r="BJ316" s="22" t="s">
        <v>79</v>
      </c>
      <c r="BK316" s="201">
        <f>ROUND(I316*H316,2)</f>
        <v>0</v>
      </c>
      <c r="BL316" s="22" t="s">
        <v>232</v>
      </c>
      <c r="BM316" s="22" t="s">
        <v>659</v>
      </c>
    </row>
    <row r="317" spans="2:65" s="1" customFormat="1" ht="22.9" customHeight="1">
      <c r="B317" s="39"/>
      <c r="C317" s="190" t="s">
        <v>660</v>
      </c>
      <c r="D317" s="190" t="s">
        <v>152</v>
      </c>
      <c r="E317" s="191" t="s">
        <v>661</v>
      </c>
      <c r="F317" s="192" t="s">
        <v>662</v>
      </c>
      <c r="G317" s="193" t="s">
        <v>193</v>
      </c>
      <c r="H317" s="194">
        <v>16.36</v>
      </c>
      <c r="I317" s="195"/>
      <c r="J317" s="196">
        <f>ROUND(I317*H317,2)</f>
        <v>0</v>
      </c>
      <c r="K317" s="192" t="s">
        <v>156</v>
      </c>
      <c r="L317" s="59"/>
      <c r="M317" s="197" t="s">
        <v>21</v>
      </c>
      <c r="N317" s="198" t="s">
        <v>42</v>
      </c>
      <c r="O317" s="40"/>
      <c r="P317" s="199">
        <f>O317*H317</f>
        <v>0</v>
      </c>
      <c r="Q317" s="199">
        <v>2.7E-4</v>
      </c>
      <c r="R317" s="199">
        <f>Q317*H317</f>
        <v>4.4171999999999996E-3</v>
      </c>
      <c r="S317" s="199">
        <v>0</v>
      </c>
      <c r="T317" s="200">
        <f>S317*H317</f>
        <v>0</v>
      </c>
      <c r="AR317" s="22" t="s">
        <v>232</v>
      </c>
      <c r="AT317" s="22" t="s">
        <v>152</v>
      </c>
      <c r="AU317" s="22" t="s">
        <v>81</v>
      </c>
      <c r="AY317" s="22" t="s">
        <v>150</v>
      </c>
      <c r="BE317" s="201">
        <f>IF(N317="základní",J317,0)</f>
        <v>0</v>
      </c>
      <c r="BF317" s="201">
        <f>IF(N317="snížená",J317,0)</f>
        <v>0</v>
      </c>
      <c r="BG317" s="201">
        <f>IF(N317="zákl. přenesená",J317,0)</f>
        <v>0</v>
      </c>
      <c r="BH317" s="201">
        <f>IF(N317="sníž. přenesená",J317,0)</f>
        <v>0</v>
      </c>
      <c r="BI317" s="201">
        <f>IF(N317="nulová",J317,0)</f>
        <v>0</v>
      </c>
      <c r="BJ317" s="22" t="s">
        <v>79</v>
      </c>
      <c r="BK317" s="201">
        <f>ROUND(I317*H317,2)</f>
        <v>0</v>
      </c>
      <c r="BL317" s="22" t="s">
        <v>232</v>
      </c>
      <c r="BM317" s="22" t="s">
        <v>663</v>
      </c>
    </row>
    <row r="318" spans="2:65" s="11" customFormat="1" ht="13.5">
      <c r="B318" s="202"/>
      <c r="C318" s="203"/>
      <c r="D318" s="204" t="s">
        <v>159</v>
      </c>
      <c r="E318" s="205" t="s">
        <v>21</v>
      </c>
      <c r="F318" s="206" t="s">
        <v>664</v>
      </c>
      <c r="G318" s="203"/>
      <c r="H318" s="207">
        <v>5.0919999999999996</v>
      </c>
      <c r="I318" s="208"/>
      <c r="J318" s="203"/>
      <c r="K318" s="203"/>
      <c r="L318" s="209"/>
      <c r="M318" s="210"/>
      <c r="N318" s="211"/>
      <c r="O318" s="211"/>
      <c r="P318" s="211"/>
      <c r="Q318" s="211"/>
      <c r="R318" s="211"/>
      <c r="S318" s="211"/>
      <c r="T318" s="212"/>
      <c r="AT318" s="213" t="s">
        <v>159</v>
      </c>
      <c r="AU318" s="213" t="s">
        <v>81</v>
      </c>
      <c r="AV318" s="11" t="s">
        <v>81</v>
      </c>
      <c r="AW318" s="11" t="s">
        <v>35</v>
      </c>
      <c r="AX318" s="11" t="s">
        <v>71</v>
      </c>
      <c r="AY318" s="213" t="s">
        <v>150</v>
      </c>
    </row>
    <row r="319" spans="2:65" s="11" customFormat="1" ht="13.5">
      <c r="B319" s="202"/>
      <c r="C319" s="203"/>
      <c r="D319" s="204" t="s">
        <v>159</v>
      </c>
      <c r="E319" s="205" t="s">
        <v>21</v>
      </c>
      <c r="F319" s="206" t="s">
        <v>665</v>
      </c>
      <c r="G319" s="203"/>
      <c r="H319" s="207">
        <v>0.68</v>
      </c>
      <c r="I319" s="208"/>
      <c r="J319" s="203"/>
      <c r="K319" s="203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159</v>
      </c>
      <c r="AU319" s="213" t="s">
        <v>81</v>
      </c>
      <c r="AV319" s="11" t="s">
        <v>81</v>
      </c>
      <c r="AW319" s="11" t="s">
        <v>35</v>
      </c>
      <c r="AX319" s="11" t="s">
        <v>71</v>
      </c>
      <c r="AY319" s="213" t="s">
        <v>150</v>
      </c>
    </row>
    <row r="320" spans="2:65" s="11" customFormat="1" ht="13.5">
      <c r="B320" s="202"/>
      <c r="C320" s="203"/>
      <c r="D320" s="204" t="s">
        <v>159</v>
      </c>
      <c r="E320" s="205" t="s">
        <v>21</v>
      </c>
      <c r="F320" s="206" t="s">
        <v>666</v>
      </c>
      <c r="G320" s="203"/>
      <c r="H320" s="207">
        <v>0.60499999999999998</v>
      </c>
      <c r="I320" s="208"/>
      <c r="J320" s="203"/>
      <c r="K320" s="203"/>
      <c r="L320" s="209"/>
      <c r="M320" s="210"/>
      <c r="N320" s="211"/>
      <c r="O320" s="211"/>
      <c r="P320" s="211"/>
      <c r="Q320" s="211"/>
      <c r="R320" s="211"/>
      <c r="S320" s="211"/>
      <c r="T320" s="212"/>
      <c r="AT320" s="213" t="s">
        <v>159</v>
      </c>
      <c r="AU320" s="213" t="s">
        <v>81</v>
      </c>
      <c r="AV320" s="11" t="s">
        <v>81</v>
      </c>
      <c r="AW320" s="11" t="s">
        <v>35</v>
      </c>
      <c r="AX320" s="11" t="s">
        <v>71</v>
      </c>
      <c r="AY320" s="213" t="s">
        <v>150</v>
      </c>
    </row>
    <row r="321" spans="2:65" s="11" customFormat="1" ht="13.5">
      <c r="B321" s="202"/>
      <c r="C321" s="203"/>
      <c r="D321" s="204" t="s">
        <v>159</v>
      </c>
      <c r="E321" s="205" t="s">
        <v>21</v>
      </c>
      <c r="F321" s="206" t="s">
        <v>667</v>
      </c>
      <c r="G321" s="203"/>
      <c r="H321" s="207">
        <v>2.153</v>
      </c>
      <c r="I321" s="208"/>
      <c r="J321" s="203"/>
      <c r="K321" s="203"/>
      <c r="L321" s="209"/>
      <c r="M321" s="210"/>
      <c r="N321" s="211"/>
      <c r="O321" s="211"/>
      <c r="P321" s="211"/>
      <c r="Q321" s="211"/>
      <c r="R321" s="211"/>
      <c r="S321" s="211"/>
      <c r="T321" s="212"/>
      <c r="AT321" s="213" t="s">
        <v>159</v>
      </c>
      <c r="AU321" s="213" t="s">
        <v>81</v>
      </c>
      <c r="AV321" s="11" t="s">
        <v>81</v>
      </c>
      <c r="AW321" s="11" t="s">
        <v>35</v>
      </c>
      <c r="AX321" s="11" t="s">
        <v>71</v>
      </c>
      <c r="AY321" s="213" t="s">
        <v>150</v>
      </c>
    </row>
    <row r="322" spans="2:65" s="11" customFormat="1" ht="13.5">
      <c r="B322" s="202"/>
      <c r="C322" s="203"/>
      <c r="D322" s="204" t="s">
        <v>159</v>
      </c>
      <c r="E322" s="205" t="s">
        <v>21</v>
      </c>
      <c r="F322" s="206" t="s">
        <v>668</v>
      </c>
      <c r="G322" s="203"/>
      <c r="H322" s="207">
        <v>0.73099999999999998</v>
      </c>
      <c r="I322" s="208"/>
      <c r="J322" s="203"/>
      <c r="K322" s="203"/>
      <c r="L322" s="209"/>
      <c r="M322" s="210"/>
      <c r="N322" s="211"/>
      <c r="O322" s="211"/>
      <c r="P322" s="211"/>
      <c r="Q322" s="211"/>
      <c r="R322" s="211"/>
      <c r="S322" s="211"/>
      <c r="T322" s="212"/>
      <c r="AT322" s="213" t="s">
        <v>159</v>
      </c>
      <c r="AU322" s="213" t="s">
        <v>81</v>
      </c>
      <c r="AV322" s="11" t="s">
        <v>81</v>
      </c>
      <c r="AW322" s="11" t="s">
        <v>35</v>
      </c>
      <c r="AX322" s="11" t="s">
        <v>71</v>
      </c>
      <c r="AY322" s="213" t="s">
        <v>150</v>
      </c>
    </row>
    <row r="323" spans="2:65" s="11" customFormat="1" ht="13.5">
      <c r="B323" s="202"/>
      <c r="C323" s="203"/>
      <c r="D323" s="204" t="s">
        <v>159</v>
      </c>
      <c r="E323" s="205" t="s">
        <v>21</v>
      </c>
      <c r="F323" s="206" t="s">
        <v>669</v>
      </c>
      <c r="G323" s="203"/>
      <c r="H323" s="207">
        <v>0.77400000000000002</v>
      </c>
      <c r="I323" s="208"/>
      <c r="J323" s="203"/>
      <c r="K323" s="203"/>
      <c r="L323" s="209"/>
      <c r="M323" s="210"/>
      <c r="N323" s="211"/>
      <c r="O323" s="211"/>
      <c r="P323" s="211"/>
      <c r="Q323" s="211"/>
      <c r="R323" s="211"/>
      <c r="S323" s="211"/>
      <c r="T323" s="212"/>
      <c r="AT323" s="213" t="s">
        <v>159</v>
      </c>
      <c r="AU323" s="213" t="s">
        <v>81</v>
      </c>
      <c r="AV323" s="11" t="s">
        <v>81</v>
      </c>
      <c r="AW323" s="11" t="s">
        <v>35</v>
      </c>
      <c r="AX323" s="11" t="s">
        <v>71</v>
      </c>
      <c r="AY323" s="213" t="s">
        <v>150</v>
      </c>
    </row>
    <row r="324" spans="2:65" s="11" customFormat="1" ht="13.5">
      <c r="B324" s="202"/>
      <c r="C324" s="203"/>
      <c r="D324" s="204" t="s">
        <v>159</v>
      </c>
      <c r="E324" s="205" t="s">
        <v>21</v>
      </c>
      <c r="F324" s="206" t="s">
        <v>670</v>
      </c>
      <c r="G324" s="203"/>
      <c r="H324" s="207">
        <v>4.4850000000000003</v>
      </c>
      <c r="I324" s="208"/>
      <c r="J324" s="203"/>
      <c r="K324" s="203"/>
      <c r="L324" s="209"/>
      <c r="M324" s="210"/>
      <c r="N324" s="211"/>
      <c r="O324" s="211"/>
      <c r="P324" s="211"/>
      <c r="Q324" s="211"/>
      <c r="R324" s="211"/>
      <c r="S324" s="211"/>
      <c r="T324" s="212"/>
      <c r="AT324" s="213" t="s">
        <v>159</v>
      </c>
      <c r="AU324" s="213" t="s">
        <v>81</v>
      </c>
      <c r="AV324" s="11" t="s">
        <v>81</v>
      </c>
      <c r="AW324" s="11" t="s">
        <v>35</v>
      </c>
      <c r="AX324" s="11" t="s">
        <v>71</v>
      </c>
      <c r="AY324" s="213" t="s">
        <v>150</v>
      </c>
    </row>
    <row r="325" spans="2:65" s="11" customFormat="1" ht="13.5">
      <c r="B325" s="202"/>
      <c r="C325" s="203"/>
      <c r="D325" s="204" t="s">
        <v>159</v>
      </c>
      <c r="E325" s="205" t="s">
        <v>21</v>
      </c>
      <c r="F325" s="206" t="s">
        <v>671</v>
      </c>
      <c r="G325" s="203"/>
      <c r="H325" s="207">
        <v>1.84</v>
      </c>
      <c r="I325" s="208"/>
      <c r="J325" s="203"/>
      <c r="K325" s="203"/>
      <c r="L325" s="209"/>
      <c r="M325" s="210"/>
      <c r="N325" s="211"/>
      <c r="O325" s="211"/>
      <c r="P325" s="211"/>
      <c r="Q325" s="211"/>
      <c r="R325" s="211"/>
      <c r="S325" s="211"/>
      <c r="T325" s="212"/>
      <c r="AT325" s="213" t="s">
        <v>159</v>
      </c>
      <c r="AU325" s="213" t="s">
        <v>81</v>
      </c>
      <c r="AV325" s="11" t="s">
        <v>81</v>
      </c>
      <c r="AW325" s="11" t="s">
        <v>35</v>
      </c>
      <c r="AX325" s="11" t="s">
        <v>71</v>
      </c>
      <c r="AY325" s="213" t="s">
        <v>150</v>
      </c>
    </row>
    <row r="326" spans="2:65" s="12" customFormat="1" ht="13.5">
      <c r="B326" s="214"/>
      <c r="C326" s="215"/>
      <c r="D326" s="204" t="s">
        <v>159</v>
      </c>
      <c r="E326" s="216" t="s">
        <v>21</v>
      </c>
      <c r="F326" s="217" t="s">
        <v>162</v>
      </c>
      <c r="G326" s="215"/>
      <c r="H326" s="218">
        <v>16.36</v>
      </c>
      <c r="I326" s="219"/>
      <c r="J326" s="215"/>
      <c r="K326" s="215"/>
      <c r="L326" s="220"/>
      <c r="M326" s="221"/>
      <c r="N326" s="222"/>
      <c r="O326" s="222"/>
      <c r="P326" s="222"/>
      <c r="Q326" s="222"/>
      <c r="R326" s="222"/>
      <c r="S326" s="222"/>
      <c r="T326" s="223"/>
      <c r="AT326" s="224" t="s">
        <v>159</v>
      </c>
      <c r="AU326" s="224" t="s">
        <v>81</v>
      </c>
      <c r="AV326" s="12" t="s">
        <v>157</v>
      </c>
      <c r="AW326" s="12" t="s">
        <v>35</v>
      </c>
      <c r="AX326" s="12" t="s">
        <v>79</v>
      </c>
      <c r="AY326" s="224" t="s">
        <v>150</v>
      </c>
    </row>
    <row r="327" spans="2:65" s="1" customFormat="1" ht="14.45" customHeight="1">
      <c r="B327" s="39"/>
      <c r="C327" s="225" t="s">
        <v>672</v>
      </c>
      <c r="D327" s="225" t="s">
        <v>180</v>
      </c>
      <c r="E327" s="226" t="s">
        <v>673</v>
      </c>
      <c r="F327" s="227" t="s">
        <v>674</v>
      </c>
      <c r="G327" s="228" t="s">
        <v>339</v>
      </c>
      <c r="H327" s="229">
        <v>2</v>
      </c>
      <c r="I327" s="230"/>
      <c r="J327" s="231">
        <f t="shared" ref="J327:J335" si="10">ROUND(I327*H327,2)</f>
        <v>0</v>
      </c>
      <c r="K327" s="227" t="s">
        <v>21</v>
      </c>
      <c r="L327" s="232"/>
      <c r="M327" s="233" t="s">
        <v>21</v>
      </c>
      <c r="N327" s="234" t="s">
        <v>42</v>
      </c>
      <c r="O327" s="40"/>
      <c r="P327" s="199">
        <f t="shared" ref="P327:P335" si="11">O327*H327</f>
        <v>0</v>
      </c>
      <c r="Q327" s="199">
        <v>1.4E-2</v>
      </c>
      <c r="R327" s="199">
        <f t="shared" ref="R327:R335" si="12">Q327*H327</f>
        <v>2.8000000000000001E-2</v>
      </c>
      <c r="S327" s="199">
        <v>0</v>
      </c>
      <c r="T327" s="200">
        <f t="shared" ref="T327:T335" si="13">S327*H327</f>
        <v>0</v>
      </c>
      <c r="AR327" s="22" t="s">
        <v>314</v>
      </c>
      <c r="AT327" s="22" t="s">
        <v>180</v>
      </c>
      <c r="AU327" s="22" t="s">
        <v>81</v>
      </c>
      <c r="AY327" s="22" t="s">
        <v>150</v>
      </c>
      <c r="BE327" s="201">
        <f t="shared" ref="BE327:BE335" si="14">IF(N327="základní",J327,0)</f>
        <v>0</v>
      </c>
      <c r="BF327" s="201">
        <f t="shared" ref="BF327:BF335" si="15">IF(N327="snížená",J327,0)</f>
        <v>0</v>
      </c>
      <c r="BG327" s="201">
        <f t="shared" ref="BG327:BG335" si="16">IF(N327="zákl. přenesená",J327,0)</f>
        <v>0</v>
      </c>
      <c r="BH327" s="201">
        <f t="shared" ref="BH327:BH335" si="17">IF(N327="sníž. přenesená",J327,0)</f>
        <v>0</v>
      </c>
      <c r="BI327" s="201">
        <f t="shared" ref="BI327:BI335" si="18">IF(N327="nulová",J327,0)</f>
        <v>0</v>
      </c>
      <c r="BJ327" s="22" t="s">
        <v>79</v>
      </c>
      <c r="BK327" s="201">
        <f t="shared" ref="BK327:BK335" si="19">ROUND(I327*H327,2)</f>
        <v>0</v>
      </c>
      <c r="BL327" s="22" t="s">
        <v>232</v>
      </c>
      <c r="BM327" s="22" t="s">
        <v>675</v>
      </c>
    </row>
    <row r="328" spans="2:65" s="1" customFormat="1" ht="14.45" customHeight="1">
      <c r="B328" s="39"/>
      <c r="C328" s="225" t="s">
        <v>676</v>
      </c>
      <c r="D328" s="225" t="s">
        <v>180</v>
      </c>
      <c r="E328" s="226" t="s">
        <v>677</v>
      </c>
      <c r="F328" s="227" t="s">
        <v>678</v>
      </c>
      <c r="G328" s="228" t="s">
        <v>339</v>
      </c>
      <c r="H328" s="229">
        <v>2</v>
      </c>
      <c r="I328" s="230"/>
      <c r="J328" s="231">
        <f t="shared" si="10"/>
        <v>0</v>
      </c>
      <c r="K328" s="227" t="s">
        <v>21</v>
      </c>
      <c r="L328" s="232"/>
      <c r="M328" s="233" t="s">
        <v>21</v>
      </c>
      <c r="N328" s="234" t="s">
        <v>42</v>
      </c>
      <c r="O328" s="40"/>
      <c r="P328" s="199">
        <f t="shared" si="11"/>
        <v>0</v>
      </c>
      <c r="Q328" s="199">
        <v>1.4E-2</v>
      </c>
      <c r="R328" s="199">
        <f t="shared" si="12"/>
        <v>2.8000000000000001E-2</v>
      </c>
      <c r="S328" s="199">
        <v>0</v>
      </c>
      <c r="T328" s="200">
        <f t="shared" si="13"/>
        <v>0</v>
      </c>
      <c r="AR328" s="22" t="s">
        <v>314</v>
      </c>
      <c r="AT328" s="22" t="s">
        <v>180</v>
      </c>
      <c r="AU328" s="22" t="s">
        <v>81</v>
      </c>
      <c r="AY328" s="22" t="s">
        <v>150</v>
      </c>
      <c r="BE328" s="201">
        <f t="shared" si="14"/>
        <v>0</v>
      </c>
      <c r="BF328" s="201">
        <f t="shared" si="15"/>
        <v>0</v>
      </c>
      <c r="BG328" s="201">
        <f t="shared" si="16"/>
        <v>0</v>
      </c>
      <c r="BH328" s="201">
        <f t="shared" si="17"/>
        <v>0</v>
      </c>
      <c r="BI328" s="201">
        <f t="shared" si="18"/>
        <v>0</v>
      </c>
      <c r="BJ328" s="22" t="s">
        <v>79</v>
      </c>
      <c r="BK328" s="201">
        <f t="shared" si="19"/>
        <v>0</v>
      </c>
      <c r="BL328" s="22" t="s">
        <v>232</v>
      </c>
      <c r="BM328" s="22" t="s">
        <v>679</v>
      </c>
    </row>
    <row r="329" spans="2:65" s="1" customFormat="1" ht="14.45" customHeight="1">
      <c r="B329" s="39"/>
      <c r="C329" s="225" t="s">
        <v>680</v>
      </c>
      <c r="D329" s="225" t="s">
        <v>180</v>
      </c>
      <c r="E329" s="226" t="s">
        <v>681</v>
      </c>
      <c r="F329" s="227" t="s">
        <v>682</v>
      </c>
      <c r="G329" s="228" t="s">
        <v>339</v>
      </c>
      <c r="H329" s="229">
        <v>1</v>
      </c>
      <c r="I329" s="230"/>
      <c r="J329" s="231">
        <f t="shared" si="10"/>
        <v>0</v>
      </c>
      <c r="K329" s="227" t="s">
        <v>21</v>
      </c>
      <c r="L329" s="232"/>
      <c r="M329" s="233" t="s">
        <v>21</v>
      </c>
      <c r="N329" s="234" t="s">
        <v>42</v>
      </c>
      <c r="O329" s="40"/>
      <c r="P329" s="199">
        <f t="shared" si="11"/>
        <v>0</v>
      </c>
      <c r="Q329" s="199">
        <v>1.4E-2</v>
      </c>
      <c r="R329" s="199">
        <f t="shared" si="12"/>
        <v>1.4E-2</v>
      </c>
      <c r="S329" s="199">
        <v>0</v>
      </c>
      <c r="T329" s="200">
        <f t="shared" si="13"/>
        <v>0</v>
      </c>
      <c r="AR329" s="22" t="s">
        <v>314</v>
      </c>
      <c r="AT329" s="22" t="s">
        <v>180</v>
      </c>
      <c r="AU329" s="22" t="s">
        <v>81</v>
      </c>
      <c r="AY329" s="22" t="s">
        <v>150</v>
      </c>
      <c r="BE329" s="201">
        <f t="shared" si="14"/>
        <v>0</v>
      </c>
      <c r="BF329" s="201">
        <f t="shared" si="15"/>
        <v>0</v>
      </c>
      <c r="BG329" s="201">
        <f t="shared" si="16"/>
        <v>0</v>
      </c>
      <c r="BH329" s="201">
        <f t="shared" si="17"/>
        <v>0</v>
      </c>
      <c r="BI329" s="201">
        <f t="shared" si="18"/>
        <v>0</v>
      </c>
      <c r="BJ329" s="22" t="s">
        <v>79</v>
      </c>
      <c r="BK329" s="201">
        <f t="shared" si="19"/>
        <v>0</v>
      </c>
      <c r="BL329" s="22" t="s">
        <v>232</v>
      </c>
      <c r="BM329" s="22" t="s">
        <v>683</v>
      </c>
    </row>
    <row r="330" spans="2:65" s="1" customFormat="1" ht="14.45" customHeight="1">
      <c r="B330" s="39"/>
      <c r="C330" s="225" t="s">
        <v>684</v>
      </c>
      <c r="D330" s="225" t="s">
        <v>180</v>
      </c>
      <c r="E330" s="226" t="s">
        <v>685</v>
      </c>
      <c r="F330" s="227" t="s">
        <v>686</v>
      </c>
      <c r="G330" s="228" t="s">
        <v>339</v>
      </c>
      <c r="H330" s="229">
        <v>1</v>
      </c>
      <c r="I330" s="230"/>
      <c r="J330" s="231">
        <f t="shared" si="10"/>
        <v>0</v>
      </c>
      <c r="K330" s="227" t="s">
        <v>21</v>
      </c>
      <c r="L330" s="232"/>
      <c r="M330" s="233" t="s">
        <v>21</v>
      </c>
      <c r="N330" s="234" t="s">
        <v>42</v>
      </c>
      <c r="O330" s="40"/>
      <c r="P330" s="199">
        <f t="shared" si="11"/>
        <v>0</v>
      </c>
      <c r="Q330" s="199">
        <v>1.4E-2</v>
      </c>
      <c r="R330" s="199">
        <f t="shared" si="12"/>
        <v>1.4E-2</v>
      </c>
      <c r="S330" s="199">
        <v>0</v>
      </c>
      <c r="T330" s="200">
        <f t="shared" si="13"/>
        <v>0</v>
      </c>
      <c r="AR330" s="22" t="s">
        <v>314</v>
      </c>
      <c r="AT330" s="22" t="s">
        <v>180</v>
      </c>
      <c r="AU330" s="22" t="s">
        <v>81</v>
      </c>
      <c r="AY330" s="22" t="s">
        <v>150</v>
      </c>
      <c r="BE330" s="201">
        <f t="shared" si="14"/>
        <v>0</v>
      </c>
      <c r="BF330" s="201">
        <f t="shared" si="15"/>
        <v>0</v>
      </c>
      <c r="BG330" s="201">
        <f t="shared" si="16"/>
        <v>0</v>
      </c>
      <c r="BH330" s="201">
        <f t="shared" si="17"/>
        <v>0</v>
      </c>
      <c r="BI330" s="201">
        <f t="shared" si="18"/>
        <v>0</v>
      </c>
      <c r="BJ330" s="22" t="s">
        <v>79</v>
      </c>
      <c r="BK330" s="201">
        <f t="shared" si="19"/>
        <v>0</v>
      </c>
      <c r="BL330" s="22" t="s">
        <v>232</v>
      </c>
      <c r="BM330" s="22" t="s">
        <v>687</v>
      </c>
    </row>
    <row r="331" spans="2:65" s="1" customFormat="1" ht="14.45" customHeight="1">
      <c r="B331" s="39"/>
      <c r="C331" s="225" t="s">
        <v>688</v>
      </c>
      <c r="D331" s="225" t="s">
        <v>180</v>
      </c>
      <c r="E331" s="226" t="s">
        <v>689</v>
      </c>
      <c r="F331" s="227" t="s">
        <v>690</v>
      </c>
      <c r="G331" s="228" t="s">
        <v>339</v>
      </c>
      <c r="H331" s="229">
        <v>1</v>
      </c>
      <c r="I331" s="230"/>
      <c r="J331" s="231">
        <f t="shared" si="10"/>
        <v>0</v>
      </c>
      <c r="K331" s="227" t="s">
        <v>21</v>
      </c>
      <c r="L331" s="232"/>
      <c r="M331" s="233" t="s">
        <v>21</v>
      </c>
      <c r="N331" s="234" t="s">
        <v>42</v>
      </c>
      <c r="O331" s="40"/>
      <c r="P331" s="199">
        <f t="shared" si="11"/>
        <v>0</v>
      </c>
      <c r="Q331" s="199">
        <v>1.4E-2</v>
      </c>
      <c r="R331" s="199">
        <f t="shared" si="12"/>
        <v>1.4E-2</v>
      </c>
      <c r="S331" s="199">
        <v>0</v>
      </c>
      <c r="T331" s="200">
        <f t="shared" si="13"/>
        <v>0</v>
      </c>
      <c r="AR331" s="22" t="s">
        <v>314</v>
      </c>
      <c r="AT331" s="22" t="s">
        <v>180</v>
      </c>
      <c r="AU331" s="22" t="s">
        <v>81</v>
      </c>
      <c r="AY331" s="22" t="s">
        <v>150</v>
      </c>
      <c r="BE331" s="201">
        <f t="shared" si="14"/>
        <v>0</v>
      </c>
      <c r="BF331" s="201">
        <f t="shared" si="15"/>
        <v>0</v>
      </c>
      <c r="BG331" s="201">
        <f t="shared" si="16"/>
        <v>0</v>
      </c>
      <c r="BH331" s="201">
        <f t="shared" si="17"/>
        <v>0</v>
      </c>
      <c r="BI331" s="201">
        <f t="shared" si="18"/>
        <v>0</v>
      </c>
      <c r="BJ331" s="22" t="s">
        <v>79</v>
      </c>
      <c r="BK331" s="201">
        <f t="shared" si="19"/>
        <v>0</v>
      </c>
      <c r="BL331" s="22" t="s">
        <v>232</v>
      </c>
      <c r="BM331" s="22" t="s">
        <v>691</v>
      </c>
    </row>
    <row r="332" spans="2:65" s="1" customFormat="1" ht="14.45" customHeight="1">
      <c r="B332" s="39"/>
      <c r="C332" s="225" t="s">
        <v>692</v>
      </c>
      <c r="D332" s="225" t="s">
        <v>180</v>
      </c>
      <c r="E332" s="226" t="s">
        <v>693</v>
      </c>
      <c r="F332" s="227" t="s">
        <v>694</v>
      </c>
      <c r="G332" s="228" t="s">
        <v>339</v>
      </c>
      <c r="H332" s="229">
        <v>1</v>
      </c>
      <c r="I332" s="230"/>
      <c r="J332" s="231">
        <f t="shared" si="10"/>
        <v>0</v>
      </c>
      <c r="K332" s="227" t="s">
        <v>21</v>
      </c>
      <c r="L332" s="232"/>
      <c r="M332" s="233" t="s">
        <v>21</v>
      </c>
      <c r="N332" s="234" t="s">
        <v>42</v>
      </c>
      <c r="O332" s="40"/>
      <c r="P332" s="199">
        <f t="shared" si="11"/>
        <v>0</v>
      </c>
      <c r="Q332" s="199">
        <v>1.4E-2</v>
      </c>
      <c r="R332" s="199">
        <f t="shared" si="12"/>
        <v>1.4E-2</v>
      </c>
      <c r="S332" s="199">
        <v>0</v>
      </c>
      <c r="T332" s="200">
        <f t="shared" si="13"/>
        <v>0</v>
      </c>
      <c r="AR332" s="22" t="s">
        <v>314</v>
      </c>
      <c r="AT332" s="22" t="s">
        <v>180</v>
      </c>
      <c r="AU332" s="22" t="s">
        <v>81</v>
      </c>
      <c r="AY332" s="22" t="s">
        <v>150</v>
      </c>
      <c r="BE332" s="201">
        <f t="shared" si="14"/>
        <v>0</v>
      </c>
      <c r="BF332" s="201">
        <f t="shared" si="15"/>
        <v>0</v>
      </c>
      <c r="BG332" s="201">
        <f t="shared" si="16"/>
        <v>0</v>
      </c>
      <c r="BH332" s="201">
        <f t="shared" si="17"/>
        <v>0</v>
      </c>
      <c r="BI332" s="201">
        <f t="shared" si="18"/>
        <v>0</v>
      </c>
      <c r="BJ332" s="22" t="s">
        <v>79</v>
      </c>
      <c r="BK332" s="201">
        <f t="shared" si="19"/>
        <v>0</v>
      </c>
      <c r="BL332" s="22" t="s">
        <v>232</v>
      </c>
      <c r="BM332" s="22" t="s">
        <v>695</v>
      </c>
    </row>
    <row r="333" spans="2:65" s="1" customFormat="1" ht="14.45" customHeight="1">
      <c r="B333" s="39"/>
      <c r="C333" s="225" t="s">
        <v>696</v>
      </c>
      <c r="D333" s="225" t="s">
        <v>180</v>
      </c>
      <c r="E333" s="226" t="s">
        <v>697</v>
      </c>
      <c r="F333" s="227" t="s">
        <v>698</v>
      </c>
      <c r="G333" s="228" t="s">
        <v>339</v>
      </c>
      <c r="H333" s="229">
        <v>3</v>
      </c>
      <c r="I333" s="230"/>
      <c r="J333" s="231">
        <f t="shared" si="10"/>
        <v>0</v>
      </c>
      <c r="K333" s="227" t="s">
        <v>21</v>
      </c>
      <c r="L333" s="232"/>
      <c r="M333" s="233" t="s">
        <v>21</v>
      </c>
      <c r="N333" s="234" t="s">
        <v>42</v>
      </c>
      <c r="O333" s="40"/>
      <c r="P333" s="199">
        <f t="shared" si="11"/>
        <v>0</v>
      </c>
      <c r="Q333" s="199">
        <v>1.4E-2</v>
      </c>
      <c r="R333" s="199">
        <f t="shared" si="12"/>
        <v>4.2000000000000003E-2</v>
      </c>
      <c r="S333" s="199">
        <v>0</v>
      </c>
      <c r="T333" s="200">
        <f t="shared" si="13"/>
        <v>0</v>
      </c>
      <c r="AR333" s="22" t="s">
        <v>314</v>
      </c>
      <c r="AT333" s="22" t="s">
        <v>180</v>
      </c>
      <c r="AU333" s="22" t="s">
        <v>81</v>
      </c>
      <c r="AY333" s="22" t="s">
        <v>150</v>
      </c>
      <c r="BE333" s="201">
        <f t="shared" si="14"/>
        <v>0</v>
      </c>
      <c r="BF333" s="201">
        <f t="shared" si="15"/>
        <v>0</v>
      </c>
      <c r="BG333" s="201">
        <f t="shared" si="16"/>
        <v>0</v>
      </c>
      <c r="BH333" s="201">
        <f t="shared" si="17"/>
        <v>0</v>
      </c>
      <c r="BI333" s="201">
        <f t="shared" si="18"/>
        <v>0</v>
      </c>
      <c r="BJ333" s="22" t="s">
        <v>79</v>
      </c>
      <c r="BK333" s="201">
        <f t="shared" si="19"/>
        <v>0</v>
      </c>
      <c r="BL333" s="22" t="s">
        <v>232</v>
      </c>
      <c r="BM333" s="22" t="s">
        <v>699</v>
      </c>
    </row>
    <row r="334" spans="2:65" s="1" customFormat="1" ht="14.45" customHeight="1">
      <c r="B334" s="39"/>
      <c r="C334" s="225" t="s">
        <v>700</v>
      </c>
      <c r="D334" s="225" t="s">
        <v>180</v>
      </c>
      <c r="E334" s="226" t="s">
        <v>701</v>
      </c>
      <c r="F334" s="227" t="s">
        <v>702</v>
      </c>
      <c r="G334" s="228" t="s">
        <v>339</v>
      </c>
      <c r="H334" s="229">
        <v>2</v>
      </c>
      <c r="I334" s="230"/>
      <c r="J334" s="231">
        <f t="shared" si="10"/>
        <v>0</v>
      </c>
      <c r="K334" s="227" t="s">
        <v>21</v>
      </c>
      <c r="L334" s="232"/>
      <c r="M334" s="233" t="s">
        <v>21</v>
      </c>
      <c r="N334" s="234" t="s">
        <v>42</v>
      </c>
      <c r="O334" s="40"/>
      <c r="P334" s="199">
        <f t="shared" si="11"/>
        <v>0</v>
      </c>
      <c r="Q334" s="199">
        <v>1.4E-2</v>
      </c>
      <c r="R334" s="199">
        <f t="shared" si="12"/>
        <v>2.8000000000000001E-2</v>
      </c>
      <c r="S334" s="199">
        <v>0</v>
      </c>
      <c r="T334" s="200">
        <f t="shared" si="13"/>
        <v>0</v>
      </c>
      <c r="AR334" s="22" t="s">
        <v>314</v>
      </c>
      <c r="AT334" s="22" t="s">
        <v>180</v>
      </c>
      <c r="AU334" s="22" t="s">
        <v>81</v>
      </c>
      <c r="AY334" s="22" t="s">
        <v>150</v>
      </c>
      <c r="BE334" s="201">
        <f t="shared" si="14"/>
        <v>0</v>
      </c>
      <c r="BF334" s="201">
        <f t="shared" si="15"/>
        <v>0</v>
      </c>
      <c r="BG334" s="201">
        <f t="shared" si="16"/>
        <v>0</v>
      </c>
      <c r="BH334" s="201">
        <f t="shared" si="17"/>
        <v>0</v>
      </c>
      <c r="BI334" s="201">
        <f t="shared" si="18"/>
        <v>0</v>
      </c>
      <c r="BJ334" s="22" t="s">
        <v>79</v>
      </c>
      <c r="BK334" s="201">
        <f t="shared" si="19"/>
        <v>0</v>
      </c>
      <c r="BL334" s="22" t="s">
        <v>232</v>
      </c>
      <c r="BM334" s="22" t="s">
        <v>703</v>
      </c>
    </row>
    <row r="335" spans="2:65" s="1" customFormat="1" ht="22.9" customHeight="1">
      <c r="B335" s="39"/>
      <c r="C335" s="190" t="s">
        <v>704</v>
      </c>
      <c r="D335" s="190" t="s">
        <v>152</v>
      </c>
      <c r="E335" s="191" t="s">
        <v>705</v>
      </c>
      <c r="F335" s="192" t="s">
        <v>706</v>
      </c>
      <c r="G335" s="193" t="s">
        <v>260</v>
      </c>
      <c r="H335" s="194">
        <v>75.22</v>
      </c>
      <c r="I335" s="195"/>
      <c r="J335" s="196">
        <f t="shared" si="10"/>
        <v>0</v>
      </c>
      <c r="K335" s="192" t="s">
        <v>156</v>
      </c>
      <c r="L335" s="59"/>
      <c r="M335" s="197" t="s">
        <v>21</v>
      </c>
      <c r="N335" s="198" t="s">
        <v>42</v>
      </c>
      <c r="O335" s="40"/>
      <c r="P335" s="199">
        <f t="shared" si="11"/>
        <v>0</v>
      </c>
      <c r="Q335" s="199">
        <v>1.4999999999999999E-4</v>
      </c>
      <c r="R335" s="199">
        <f t="shared" si="12"/>
        <v>1.1283E-2</v>
      </c>
      <c r="S335" s="199">
        <v>0</v>
      </c>
      <c r="T335" s="200">
        <f t="shared" si="13"/>
        <v>0</v>
      </c>
      <c r="AR335" s="22" t="s">
        <v>232</v>
      </c>
      <c r="AT335" s="22" t="s">
        <v>152</v>
      </c>
      <c r="AU335" s="22" t="s">
        <v>81</v>
      </c>
      <c r="AY335" s="22" t="s">
        <v>150</v>
      </c>
      <c r="BE335" s="201">
        <f t="shared" si="14"/>
        <v>0</v>
      </c>
      <c r="BF335" s="201">
        <f t="shared" si="15"/>
        <v>0</v>
      </c>
      <c r="BG335" s="201">
        <f t="shared" si="16"/>
        <v>0</v>
      </c>
      <c r="BH335" s="201">
        <f t="shared" si="17"/>
        <v>0</v>
      </c>
      <c r="BI335" s="201">
        <f t="shared" si="18"/>
        <v>0</v>
      </c>
      <c r="BJ335" s="22" t="s">
        <v>79</v>
      </c>
      <c r="BK335" s="201">
        <f t="shared" si="19"/>
        <v>0</v>
      </c>
      <c r="BL335" s="22" t="s">
        <v>232</v>
      </c>
      <c r="BM335" s="22" t="s">
        <v>707</v>
      </c>
    </row>
    <row r="336" spans="2:65" s="11" customFormat="1" ht="13.5">
      <c r="B336" s="202"/>
      <c r="C336" s="203"/>
      <c r="D336" s="204" t="s">
        <v>159</v>
      </c>
      <c r="E336" s="205" t="s">
        <v>21</v>
      </c>
      <c r="F336" s="206" t="s">
        <v>708</v>
      </c>
      <c r="G336" s="203"/>
      <c r="H336" s="207">
        <v>13.2</v>
      </c>
      <c r="I336" s="208"/>
      <c r="J336" s="203"/>
      <c r="K336" s="203"/>
      <c r="L336" s="209"/>
      <c r="M336" s="210"/>
      <c r="N336" s="211"/>
      <c r="O336" s="211"/>
      <c r="P336" s="211"/>
      <c r="Q336" s="211"/>
      <c r="R336" s="211"/>
      <c r="S336" s="211"/>
      <c r="T336" s="212"/>
      <c r="AT336" s="213" t="s">
        <v>159</v>
      </c>
      <c r="AU336" s="213" t="s">
        <v>81</v>
      </c>
      <c r="AV336" s="11" t="s">
        <v>81</v>
      </c>
      <c r="AW336" s="11" t="s">
        <v>35</v>
      </c>
      <c r="AX336" s="11" t="s">
        <v>71</v>
      </c>
      <c r="AY336" s="213" t="s">
        <v>150</v>
      </c>
    </row>
    <row r="337" spans="2:65" s="11" customFormat="1" ht="13.5">
      <c r="B337" s="202"/>
      <c r="C337" s="203"/>
      <c r="D337" s="204" t="s">
        <v>159</v>
      </c>
      <c r="E337" s="205" t="s">
        <v>21</v>
      </c>
      <c r="F337" s="206" t="s">
        <v>709</v>
      </c>
      <c r="G337" s="203"/>
      <c r="H337" s="207">
        <v>4.72</v>
      </c>
      <c r="I337" s="208"/>
      <c r="J337" s="203"/>
      <c r="K337" s="203"/>
      <c r="L337" s="209"/>
      <c r="M337" s="210"/>
      <c r="N337" s="211"/>
      <c r="O337" s="211"/>
      <c r="P337" s="211"/>
      <c r="Q337" s="211"/>
      <c r="R337" s="211"/>
      <c r="S337" s="211"/>
      <c r="T337" s="212"/>
      <c r="AT337" s="213" t="s">
        <v>159</v>
      </c>
      <c r="AU337" s="213" t="s">
        <v>81</v>
      </c>
      <c r="AV337" s="11" t="s">
        <v>81</v>
      </c>
      <c r="AW337" s="11" t="s">
        <v>35</v>
      </c>
      <c r="AX337" s="11" t="s">
        <v>71</v>
      </c>
      <c r="AY337" s="213" t="s">
        <v>150</v>
      </c>
    </row>
    <row r="338" spans="2:65" s="11" customFormat="1" ht="13.5">
      <c r="B338" s="202"/>
      <c r="C338" s="203"/>
      <c r="D338" s="204" t="s">
        <v>159</v>
      </c>
      <c r="E338" s="205" t="s">
        <v>21</v>
      </c>
      <c r="F338" s="206" t="s">
        <v>710</v>
      </c>
      <c r="G338" s="203"/>
      <c r="H338" s="207">
        <v>3.16</v>
      </c>
      <c r="I338" s="208"/>
      <c r="J338" s="203"/>
      <c r="K338" s="203"/>
      <c r="L338" s="209"/>
      <c r="M338" s="210"/>
      <c r="N338" s="211"/>
      <c r="O338" s="211"/>
      <c r="P338" s="211"/>
      <c r="Q338" s="211"/>
      <c r="R338" s="211"/>
      <c r="S338" s="211"/>
      <c r="T338" s="212"/>
      <c r="AT338" s="213" t="s">
        <v>159</v>
      </c>
      <c r="AU338" s="213" t="s">
        <v>81</v>
      </c>
      <c r="AV338" s="11" t="s">
        <v>81</v>
      </c>
      <c r="AW338" s="11" t="s">
        <v>35</v>
      </c>
      <c r="AX338" s="11" t="s">
        <v>71</v>
      </c>
      <c r="AY338" s="213" t="s">
        <v>150</v>
      </c>
    </row>
    <row r="339" spans="2:65" s="11" customFormat="1" ht="13.5">
      <c r="B339" s="202"/>
      <c r="C339" s="203"/>
      <c r="D339" s="204" t="s">
        <v>159</v>
      </c>
      <c r="E339" s="205" t="s">
        <v>21</v>
      </c>
      <c r="F339" s="206" t="s">
        <v>711</v>
      </c>
      <c r="G339" s="203"/>
      <c r="H339" s="207">
        <v>5.96</v>
      </c>
      <c r="I339" s="208"/>
      <c r="J339" s="203"/>
      <c r="K339" s="203"/>
      <c r="L339" s="209"/>
      <c r="M339" s="210"/>
      <c r="N339" s="211"/>
      <c r="O339" s="211"/>
      <c r="P339" s="211"/>
      <c r="Q339" s="211"/>
      <c r="R339" s="211"/>
      <c r="S339" s="211"/>
      <c r="T339" s="212"/>
      <c r="AT339" s="213" t="s">
        <v>159</v>
      </c>
      <c r="AU339" s="213" t="s">
        <v>81</v>
      </c>
      <c r="AV339" s="11" t="s">
        <v>81</v>
      </c>
      <c r="AW339" s="11" t="s">
        <v>35</v>
      </c>
      <c r="AX339" s="11" t="s">
        <v>71</v>
      </c>
      <c r="AY339" s="213" t="s">
        <v>150</v>
      </c>
    </row>
    <row r="340" spans="2:65" s="11" customFormat="1" ht="13.5">
      <c r="B340" s="202"/>
      <c r="C340" s="203"/>
      <c r="D340" s="204" t="s">
        <v>159</v>
      </c>
      <c r="E340" s="205" t="s">
        <v>21</v>
      </c>
      <c r="F340" s="206" t="s">
        <v>712</v>
      </c>
      <c r="G340" s="203"/>
      <c r="H340" s="207">
        <v>3.42</v>
      </c>
      <c r="I340" s="208"/>
      <c r="J340" s="203"/>
      <c r="K340" s="203"/>
      <c r="L340" s="209"/>
      <c r="M340" s="210"/>
      <c r="N340" s="211"/>
      <c r="O340" s="211"/>
      <c r="P340" s="211"/>
      <c r="Q340" s="211"/>
      <c r="R340" s="211"/>
      <c r="S340" s="211"/>
      <c r="T340" s="212"/>
      <c r="AT340" s="213" t="s">
        <v>159</v>
      </c>
      <c r="AU340" s="213" t="s">
        <v>81</v>
      </c>
      <c r="AV340" s="11" t="s">
        <v>81</v>
      </c>
      <c r="AW340" s="11" t="s">
        <v>35</v>
      </c>
      <c r="AX340" s="11" t="s">
        <v>71</v>
      </c>
      <c r="AY340" s="213" t="s">
        <v>150</v>
      </c>
    </row>
    <row r="341" spans="2:65" s="11" customFormat="1" ht="13.5">
      <c r="B341" s="202"/>
      <c r="C341" s="203"/>
      <c r="D341" s="204" t="s">
        <v>159</v>
      </c>
      <c r="E341" s="205" t="s">
        <v>21</v>
      </c>
      <c r="F341" s="206" t="s">
        <v>713</v>
      </c>
      <c r="G341" s="203"/>
      <c r="H341" s="207">
        <v>3.52</v>
      </c>
      <c r="I341" s="208"/>
      <c r="J341" s="203"/>
      <c r="K341" s="203"/>
      <c r="L341" s="209"/>
      <c r="M341" s="210"/>
      <c r="N341" s="211"/>
      <c r="O341" s="211"/>
      <c r="P341" s="211"/>
      <c r="Q341" s="211"/>
      <c r="R341" s="211"/>
      <c r="S341" s="211"/>
      <c r="T341" s="212"/>
      <c r="AT341" s="213" t="s">
        <v>159</v>
      </c>
      <c r="AU341" s="213" t="s">
        <v>81</v>
      </c>
      <c r="AV341" s="11" t="s">
        <v>81</v>
      </c>
      <c r="AW341" s="11" t="s">
        <v>35</v>
      </c>
      <c r="AX341" s="11" t="s">
        <v>71</v>
      </c>
      <c r="AY341" s="213" t="s">
        <v>150</v>
      </c>
    </row>
    <row r="342" spans="2:65" s="11" customFormat="1" ht="13.5">
      <c r="B342" s="202"/>
      <c r="C342" s="203"/>
      <c r="D342" s="204" t="s">
        <v>159</v>
      </c>
      <c r="E342" s="205" t="s">
        <v>21</v>
      </c>
      <c r="F342" s="206" t="s">
        <v>714</v>
      </c>
      <c r="G342" s="203"/>
      <c r="H342" s="207">
        <v>14.7</v>
      </c>
      <c r="I342" s="208"/>
      <c r="J342" s="203"/>
      <c r="K342" s="203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159</v>
      </c>
      <c r="AU342" s="213" t="s">
        <v>81</v>
      </c>
      <c r="AV342" s="11" t="s">
        <v>81</v>
      </c>
      <c r="AW342" s="11" t="s">
        <v>35</v>
      </c>
      <c r="AX342" s="11" t="s">
        <v>71</v>
      </c>
      <c r="AY342" s="213" t="s">
        <v>150</v>
      </c>
    </row>
    <row r="343" spans="2:65" s="11" customFormat="1" ht="13.5">
      <c r="B343" s="202"/>
      <c r="C343" s="203"/>
      <c r="D343" s="204" t="s">
        <v>159</v>
      </c>
      <c r="E343" s="205" t="s">
        <v>21</v>
      </c>
      <c r="F343" s="206" t="s">
        <v>715</v>
      </c>
      <c r="G343" s="203"/>
      <c r="H343" s="207">
        <v>7.8</v>
      </c>
      <c r="I343" s="208"/>
      <c r="J343" s="203"/>
      <c r="K343" s="203"/>
      <c r="L343" s="209"/>
      <c r="M343" s="210"/>
      <c r="N343" s="211"/>
      <c r="O343" s="211"/>
      <c r="P343" s="211"/>
      <c r="Q343" s="211"/>
      <c r="R343" s="211"/>
      <c r="S343" s="211"/>
      <c r="T343" s="212"/>
      <c r="AT343" s="213" t="s">
        <v>159</v>
      </c>
      <c r="AU343" s="213" t="s">
        <v>81</v>
      </c>
      <c r="AV343" s="11" t="s">
        <v>81</v>
      </c>
      <c r="AW343" s="11" t="s">
        <v>35</v>
      </c>
      <c r="AX343" s="11" t="s">
        <v>71</v>
      </c>
      <c r="AY343" s="213" t="s">
        <v>150</v>
      </c>
    </row>
    <row r="344" spans="2:65" s="11" customFormat="1" ht="13.5">
      <c r="B344" s="202"/>
      <c r="C344" s="203"/>
      <c r="D344" s="204" t="s">
        <v>159</v>
      </c>
      <c r="E344" s="205" t="s">
        <v>21</v>
      </c>
      <c r="F344" s="206" t="s">
        <v>716</v>
      </c>
      <c r="G344" s="203"/>
      <c r="H344" s="207">
        <v>11.36</v>
      </c>
      <c r="I344" s="208"/>
      <c r="J344" s="203"/>
      <c r="K344" s="203"/>
      <c r="L344" s="209"/>
      <c r="M344" s="210"/>
      <c r="N344" s="211"/>
      <c r="O344" s="211"/>
      <c r="P344" s="211"/>
      <c r="Q344" s="211"/>
      <c r="R344" s="211"/>
      <c r="S344" s="211"/>
      <c r="T344" s="212"/>
      <c r="AT344" s="213" t="s">
        <v>159</v>
      </c>
      <c r="AU344" s="213" t="s">
        <v>81</v>
      </c>
      <c r="AV344" s="11" t="s">
        <v>81</v>
      </c>
      <c r="AW344" s="11" t="s">
        <v>35</v>
      </c>
      <c r="AX344" s="11" t="s">
        <v>71</v>
      </c>
      <c r="AY344" s="213" t="s">
        <v>150</v>
      </c>
    </row>
    <row r="345" spans="2:65" s="11" customFormat="1" ht="13.5">
      <c r="B345" s="202"/>
      <c r="C345" s="203"/>
      <c r="D345" s="204" t="s">
        <v>159</v>
      </c>
      <c r="E345" s="205" t="s">
        <v>21</v>
      </c>
      <c r="F345" s="206" t="s">
        <v>717</v>
      </c>
      <c r="G345" s="203"/>
      <c r="H345" s="207">
        <v>7.38</v>
      </c>
      <c r="I345" s="208"/>
      <c r="J345" s="203"/>
      <c r="K345" s="203"/>
      <c r="L345" s="209"/>
      <c r="M345" s="210"/>
      <c r="N345" s="211"/>
      <c r="O345" s="211"/>
      <c r="P345" s="211"/>
      <c r="Q345" s="211"/>
      <c r="R345" s="211"/>
      <c r="S345" s="211"/>
      <c r="T345" s="212"/>
      <c r="AT345" s="213" t="s">
        <v>159</v>
      </c>
      <c r="AU345" s="213" t="s">
        <v>81</v>
      </c>
      <c r="AV345" s="11" t="s">
        <v>81</v>
      </c>
      <c r="AW345" s="11" t="s">
        <v>35</v>
      </c>
      <c r="AX345" s="11" t="s">
        <v>71</v>
      </c>
      <c r="AY345" s="213" t="s">
        <v>150</v>
      </c>
    </row>
    <row r="346" spans="2:65" s="12" customFormat="1" ht="13.5">
      <c r="B346" s="214"/>
      <c r="C346" s="215"/>
      <c r="D346" s="204" t="s">
        <v>159</v>
      </c>
      <c r="E346" s="216" t="s">
        <v>21</v>
      </c>
      <c r="F346" s="217" t="s">
        <v>162</v>
      </c>
      <c r="G346" s="215"/>
      <c r="H346" s="218">
        <v>75.22</v>
      </c>
      <c r="I346" s="219"/>
      <c r="J346" s="215"/>
      <c r="K346" s="215"/>
      <c r="L346" s="220"/>
      <c r="M346" s="221"/>
      <c r="N346" s="222"/>
      <c r="O346" s="222"/>
      <c r="P346" s="222"/>
      <c r="Q346" s="222"/>
      <c r="R346" s="222"/>
      <c r="S346" s="222"/>
      <c r="T346" s="223"/>
      <c r="AT346" s="224" t="s">
        <v>159</v>
      </c>
      <c r="AU346" s="224" t="s">
        <v>81</v>
      </c>
      <c r="AV346" s="12" t="s">
        <v>157</v>
      </c>
      <c r="AW346" s="12" t="s">
        <v>35</v>
      </c>
      <c r="AX346" s="12" t="s">
        <v>79</v>
      </c>
      <c r="AY346" s="224" t="s">
        <v>150</v>
      </c>
    </row>
    <row r="347" spans="2:65" s="1" customFormat="1" ht="22.9" customHeight="1">
      <c r="B347" s="39"/>
      <c r="C347" s="190" t="s">
        <v>718</v>
      </c>
      <c r="D347" s="190" t="s">
        <v>152</v>
      </c>
      <c r="E347" s="191" t="s">
        <v>719</v>
      </c>
      <c r="F347" s="192" t="s">
        <v>720</v>
      </c>
      <c r="G347" s="193" t="s">
        <v>339</v>
      </c>
      <c r="H347" s="194">
        <v>18</v>
      </c>
      <c r="I347" s="195"/>
      <c r="J347" s="196">
        <f t="shared" ref="J347:J357" si="20">ROUND(I347*H347,2)</f>
        <v>0</v>
      </c>
      <c r="K347" s="192" t="s">
        <v>156</v>
      </c>
      <c r="L347" s="59"/>
      <c r="M347" s="197" t="s">
        <v>21</v>
      </c>
      <c r="N347" s="198" t="s">
        <v>42</v>
      </c>
      <c r="O347" s="40"/>
      <c r="P347" s="199">
        <f t="shared" ref="P347:P357" si="21">O347*H347</f>
        <v>0</v>
      </c>
      <c r="Q347" s="199">
        <v>0</v>
      </c>
      <c r="R347" s="199">
        <f t="shared" ref="R347:R357" si="22">Q347*H347</f>
        <v>0</v>
      </c>
      <c r="S347" s="199">
        <v>0</v>
      </c>
      <c r="T347" s="200">
        <f t="shared" ref="T347:T357" si="23">S347*H347</f>
        <v>0</v>
      </c>
      <c r="AR347" s="22" t="s">
        <v>232</v>
      </c>
      <c r="AT347" s="22" t="s">
        <v>152</v>
      </c>
      <c r="AU347" s="22" t="s">
        <v>81</v>
      </c>
      <c r="AY347" s="22" t="s">
        <v>150</v>
      </c>
      <c r="BE347" s="201">
        <f t="shared" ref="BE347:BE357" si="24">IF(N347="základní",J347,0)</f>
        <v>0</v>
      </c>
      <c r="BF347" s="201">
        <f t="shared" ref="BF347:BF357" si="25">IF(N347="snížená",J347,0)</f>
        <v>0</v>
      </c>
      <c r="BG347" s="201">
        <f t="shared" ref="BG347:BG357" si="26">IF(N347="zákl. přenesená",J347,0)</f>
        <v>0</v>
      </c>
      <c r="BH347" s="201">
        <f t="shared" ref="BH347:BH357" si="27">IF(N347="sníž. přenesená",J347,0)</f>
        <v>0</v>
      </c>
      <c r="BI347" s="201">
        <f t="shared" ref="BI347:BI357" si="28">IF(N347="nulová",J347,0)</f>
        <v>0</v>
      </c>
      <c r="BJ347" s="22" t="s">
        <v>79</v>
      </c>
      <c r="BK347" s="201">
        <f t="shared" ref="BK347:BK357" si="29">ROUND(I347*H347,2)</f>
        <v>0</v>
      </c>
      <c r="BL347" s="22" t="s">
        <v>232</v>
      </c>
      <c r="BM347" s="22" t="s">
        <v>721</v>
      </c>
    </row>
    <row r="348" spans="2:65" s="1" customFormat="1" ht="14.45" customHeight="1">
      <c r="B348" s="39"/>
      <c r="C348" s="225" t="s">
        <v>722</v>
      </c>
      <c r="D348" s="225" t="s">
        <v>180</v>
      </c>
      <c r="E348" s="226" t="s">
        <v>723</v>
      </c>
      <c r="F348" s="227" t="s">
        <v>724</v>
      </c>
      <c r="G348" s="228" t="s">
        <v>339</v>
      </c>
      <c r="H348" s="229">
        <v>4</v>
      </c>
      <c r="I348" s="230"/>
      <c r="J348" s="231">
        <f t="shared" si="20"/>
        <v>0</v>
      </c>
      <c r="K348" s="227" t="s">
        <v>21</v>
      </c>
      <c r="L348" s="232"/>
      <c r="M348" s="233" t="s">
        <v>21</v>
      </c>
      <c r="N348" s="234" t="s">
        <v>42</v>
      </c>
      <c r="O348" s="40"/>
      <c r="P348" s="199">
        <f t="shared" si="21"/>
        <v>0</v>
      </c>
      <c r="Q348" s="199">
        <v>1.95E-2</v>
      </c>
      <c r="R348" s="199">
        <f t="shared" si="22"/>
        <v>7.8E-2</v>
      </c>
      <c r="S348" s="199">
        <v>0</v>
      </c>
      <c r="T348" s="200">
        <f t="shared" si="23"/>
        <v>0</v>
      </c>
      <c r="AR348" s="22" t="s">
        <v>314</v>
      </c>
      <c r="AT348" s="22" t="s">
        <v>180</v>
      </c>
      <c r="AU348" s="22" t="s">
        <v>81</v>
      </c>
      <c r="AY348" s="22" t="s">
        <v>150</v>
      </c>
      <c r="BE348" s="201">
        <f t="shared" si="24"/>
        <v>0</v>
      </c>
      <c r="BF348" s="201">
        <f t="shared" si="25"/>
        <v>0</v>
      </c>
      <c r="BG348" s="201">
        <f t="shared" si="26"/>
        <v>0</v>
      </c>
      <c r="BH348" s="201">
        <f t="shared" si="27"/>
        <v>0</v>
      </c>
      <c r="BI348" s="201">
        <f t="shared" si="28"/>
        <v>0</v>
      </c>
      <c r="BJ348" s="22" t="s">
        <v>79</v>
      </c>
      <c r="BK348" s="201">
        <f t="shared" si="29"/>
        <v>0</v>
      </c>
      <c r="BL348" s="22" t="s">
        <v>232</v>
      </c>
      <c r="BM348" s="22" t="s">
        <v>725</v>
      </c>
    </row>
    <row r="349" spans="2:65" s="1" customFormat="1" ht="14.45" customHeight="1">
      <c r="B349" s="39"/>
      <c r="C349" s="225" t="s">
        <v>726</v>
      </c>
      <c r="D349" s="225" t="s">
        <v>180</v>
      </c>
      <c r="E349" s="226" t="s">
        <v>727</v>
      </c>
      <c r="F349" s="227" t="s">
        <v>728</v>
      </c>
      <c r="G349" s="228" t="s">
        <v>339</v>
      </c>
      <c r="H349" s="229">
        <v>1</v>
      </c>
      <c r="I349" s="230"/>
      <c r="J349" s="231">
        <f t="shared" si="20"/>
        <v>0</v>
      </c>
      <c r="K349" s="227" t="s">
        <v>21</v>
      </c>
      <c r="L349" s="232"/>
      <c r="M349" s="233" t="s">
        <v>21</v>
      </c>
      <c r="N349" s="234" t="s">
        <v>42</v>
      </c>
      <c r="O349" s="40"/>
      <c r="P349" s="199">
        <f t="shared" si="21"/>
        <v>0</v>
      </c>
      <c r="Q349" s="199">
        <v>1.95E-2</v>
      </c>
      <c r="R349" s="199">
        <f t="shared" si="22"/>
        <v>1.95E-2</v>
      </c>
      <c r="S349" s="199">
        <v>0</v>
      </c>
      <c r="T349" s="200">
        <f t="shared" si="23"/>
        <v>0</v>
      </c>
      <c r="AR349" s="22" t="s">
        <v>314</v>
      </c>
      <c r="AT349" s="22" t="s">
        <v>180</v>
      </c>
      <c r="AU349" s="22" t="s">
        <v>81</v>
      </c>
      <c r="AY349" s="22" t="s">
        <v>150</v>
      </c>
      <c r="BE349" s="201">
        <f t="shared" si="24"/>
        <v>0</v>
      </c>
      <c r="BF349" s="201">
        <f t="shared" si="25"/>
        <v>0</v>
      </c>
      <c r="BG349" s="201">
        <f t="shared" si="26"/>
        <v>0</v>
      </c>
      <c r="BH349" s="201">
        <f t="shared" si="27"/>
        <v>0</v>
      </c>
      <c r="BI349" s="201">
        <f t="shared" si="28"/>
        <v>0</v>
      </c>
      <c r="BJ349" s="22" t="s">
        <v>79</v>
      </c>
      <c r="BK349" s="201">
        <f t="shared" si="29"/>
        <v>0</v>
      </c>
      <c r="BL349" s="22" t="s">
        <v>232</v>
      </c>
      <c r="BM349" s="22" t="s">
        <v>729</v>
      </c>
    </row>
    <row r="350" spans="2:65" s="1" customFormat="1" ht="14.45" customHeight="1">
      <c r="B350" s="39"/>
      <c r="C350" s="225" t="s">
        <v>730</v>
      </c>
      <c r="D350" s="225" t="s">
        <v>180</v>
      </c>
      <c r="E350" s="226" t="s">
        <v>731</v>
      </c>
      <c r="F350" s="227" t="s">
        <v>732</v>
      </c>
      <c r="G350" s="228" t="s">
        <v>339</v>
      </c>
      <c r="H350" s="229">
        <v>8</v>
      </c>
      <c r="I350" s="230"/>
      <c r="J350" s="231">
        <f t="shared" si="20"/>
        <v>0</v>
      </c>
      <c r="K350" s="227" t="s">
        <v>21</v>
      </c>
      <c r="L350" s="232"/>
      <c r="M350" s="233" t="s">
        <v>21</v>
      </c>
      <c r="N350" s="234" t="s">
        <v>42</v>
      </c>
      <c r="O350" s="40"/>
      <c r="P350" s="199">
        <f t="shared" si="21"/>
        <v>0</v>
      </c>
      <c r="Q350" s="199">
        <v>1.95E-2</v>
      </c>
      <c r="R350" s="199">
        <f t="shared" si="22"/>
        <v>0.156</v>
      </c>
      <c r="S350" s="199">
        <v>0</v>
      </c>
      <c r="T350" s="200">
        <f t="shared" si="23"/>
        <v>0</v>
      </c>
      <c r="AR350" s="22" t="s">
        <v>314</v>
      </c>
      <c r="AT350" s="22" t="s">
        <v>180</v>
      </c>
      <c r="AU350" s="22" t="s">
        <v>81</v>
      </c>
      <c r="AY350" s="22" t="s">
        <v>150</v>
      </c>
      <c r="BE350" s="201">
        <f t="shared" si="24"/>
        <v>0</v>
      </c>
      <c r="BF350" s="201">
        <f t="shared" si="25"/>
        <v>0</v>
      </c>
      <c r="BG350" s="201">
        <f t="shared" si="26"/>
        <v>0</v>
      </c>
      <c r="BH350" s="201">
        <f t="shared" si="27"/>
        <v>0</v>
      </c>
      <c r="BI350" s="201">
        <f t="shared" si="28"/>
        <v>0</v>
      </c>
      <c r="BJ350" s="22" t="s">
        <v>79</v>
      </c>
      <c r="BK350" s="201">
        <f t="shared" si="29"/>
        <v>0</v>
      </c>
      <c r="BL350" s="22" t="s">
        <v>232</v>
      </c>
      <c r="BM350" s="22" t="s">
        <v>733</v>
      </c>
    </row>
    <row r="351" spans="2:65" s="1" customFormat="1" ht="14.45" customHeight="1">
      <c r="B351" s="39"/>
      <c r="C351" s="225" t="s">
        <v>734</v>
      </c>
      <c r="D351" s="225" t="s">
        <v>180</v>
      </c>
      <c r="E351" s="226" t="s">
        <v>735</v>
      </c>
      <c r="F351" s="227" t="s">
        <v>736</v>
      </c>
      <c r="G351" s="228" t="s">
        <v>339</v>
      </c>
      <c r="H351" s="229">
        <v>2</v>
      </c>
      <c r="I351" s="230"/>
      <c r="J351" s="231">
        <f t="shared" si="20"/>
        <v>0</v>
      </c>
      <c r="K351" s="227" t="s">
        <v>21</v>
      </c>
      <c r="L351" s="232"/>
      <c r="M351" s="233" t="s">
        <v>21</v>
      </c>
      <c r="N351" s="234" t="s">
        <v>42</v>
      </c>
      <c r="O351" s="40"/>
      <c r="P351" s="199">
        <f t="shared" si="21"/>
        <v>0</v>
      </c>
      <c r="Q351" s="199">
        <v>1.95E-2</v>
      </c>
      <c r="R351" s="199">
        <f t="shared" si="22"/>
        <v>3.9E-2</v>
      </c>
      <c r="S351" s="199">
        <v>0</v>
      </c>
      <c r="T351" s="200">
        <f t="shared" si="23"/>
        <v>0</v>
      </c>
      <c r="AR351" s="22" t="s">
        <v>314</v>
      </c>
      <c r="AT351" s="22" t="s">
        <v>180</v>
      </c>
      <c r="AU351" s="22" t="s">
        <v>81</v>
      </c>
      <c r="AY351" s="22" t="s">
        <v>150</v>
      </c>
      <c r="BE351" s="201">
        <f t="shared" si="24"/>
        <v>0</v>
      </c>
      <c r="BF351" s="201">
        <f t="shared" si="25"/>
        <v>0</v>
      </c>
      <c r="BG351" s="201">
        <f t="shared" si="26"/>
        <v>0</v>
      </c>
      <c r="BH351" s="201">
        <f t="shared" si="27"/>
        <v>0</v>
      </c>
      <c r="BI351" s="201">
        <f t="shared" si="28"/>
        <v>0</v>
      </c>
      <c r="BJ351" s="22" t="s">
        <v>79</v>
      </c>
      <c r="BK351" s="201">
        <f t="shared" si="29"/>
        <v>0</v>
      </c>
      <c r="BL351" s="22" t="s">
        <v>232</v>
      </c>
      <c r="BM351" s="22" t="s">
        <v>737</v>
      </c>
    </row>
    <row r="352" spans="2:65" s="1" customFormat="1" ht="14.45" customHeight="1">
      <c r="B352" s="39"/>
      <c r="C352" s="225" t="s">
        <v>738</v>
      </c>
      <c r="D352" s="225" t="s">
        <v>180</v>
      </c>
      <c r="E352" s="226" t="s">
        <v>739</v>
      </c>
      <c r="F352" s="227" t="s">
        <v>740</v>
      </c>
      <c r="G352" s="228" t="s">
        <v>339</v>
      </c>
      <c r="H352" s="229">
        <v>1</v>
      </c>
      <c r="I352" s="230"/>
      <c r="J352" s="231">
        <f t="shared" si="20"/>
        <v>0</v>
      </c>
      <c r="K352" s="227" t="s">
        <v>21</v>
      </c>
      <c r="L352" s="232"/>
      <c r="M352" s="233" t="s">
        <v>21</v>
      </c>
      <c r="N352" s="234" t="s">
        <v>42</v>
      </c>
      <c r="O352" s="40"/>
      <c r="P352" s="199">
        <f t="shared" si="21"/>
        <v>0</v>
      </c>
      <c r="Q352" s="199">
        <v>1.95E-2</v>
      </c>
      <c r="R352" s="199">
        <f t="shared" si="22"/>
        <v>1.95E-2</v>
      </c>
      <c r="S352" s="199">
        <v>0</v>
      </c>
      <c r="T352" s="200">
        <f t="shared" si="23"/>
        <v>0</v>
      </c>
      <c r="AR352" s="22" t="s">
        <v>314</v>
      </c>
      <c r="AT352" s="22" t="s">
        <v>180</v>
      </c>
      <c r="AU352" s="22" t="s">
        <v>81</v>
      </c>
      <c r="AY352" s="22" t="s">
        <v>150</v>
      </c>
      <c r="BE352" s="201">
        <f t="shared" si="24"/>
        <v>0</v>
      </c>
      <c r="BF352" s="201">
        <f t="shared" si="25"/>
        <v>0</v>
      </c>
      <c r="BG352" s="201">
        <f t="shared" si="26"/>
        <v>0</v>
      </c>
      <c r="BH352" s="201">
        <f t="shared" si="27"/>
        <v>0</v>
      </c>
      <c r="BI352" s="201">
        <f t="shared" si="28"/>
        <v>0</v>
      </c>
      <c r="BJ352" s="22" t="s">
        <v>79</v>
      </c>
      <c r="BK352" s="201">
        <f t="shared" si="29"/>
        <v>0</v>
      </c>
      <c r="BL352" s="22" t="s">
        <v>232</v>
      </c>
      <c r="BM352" s="22" t="s">
        <v>741</v>
      </c>
    </row>
    <row r="353" spans="2:65" s="1" customFormat="1" ht="14.45" customHeight="1">
      <c r="B353" s="39"/>
      <c r="C353" s="225" t="s">
        <v>742</v>
      </c>
      <c r="D353" s="225" t="s">
        <v>180</v>
      </c>
      <c r="E353" s="226" t="s">
        <v>743</v>
      </c>
      <c r="F353" s="227" t="s">
        <v>744</v>
      </c>
      <c r="G353" s="228" t="s">
        <v>339</v>
      </c>
      <c r="H353" s="229">
        <v>1</v>
      </c>
      <c r="I353" s="230"/>
      <c r="J353" s="231">
        <f t="shared" si="20"/>
        <v>0</v>
      </c>
      <c r="K353" s="227" t="s">
        <v>21</v>
      </c>
      <c r="L353" s="232"/>
      <c r="M353" s="233" t="s">
        <v>21</v>
      </c>
      <c r="N353" s="234" t="s">
        <v>42</v>
      </c>
      <c r="O353" s="40"/>
      <c r="P353" s="199">
        <f t="shared" si="21"/>
        <v>0</v>
      </c>
      <c r="Q353" s="199">
        <v>1.95E-2</v>
      </c>
      <c r="R353" s="199">
        <f t="shared" si="22"/>
        <v>1.95E-2</v>
      </c>
      <c r="S353" s="199">
        <v>0</v>
      </c>
      <c r="T353" s="200">
        <f t="shared" si="23"/>
        <v>0</v>
      </c>
      <c r="AR353" s="22" t="s">
        <v>314</v>
      </c>
      <c r="AT353" s="22" t="s">
        <v>180</v>
      </c>
      <c r="AU353" s="22" t="s">
        <v>81</v>
      </c>
      <c r="AY353" s="22" t="s">
        <v>150</v>
      </c>
      <c r="BE353" s="201">
        <f t="shared" si="24"/>
        <v>0</v>
      </c>
      <c r="BF353" s="201">
        <f t="shared" si="25"/>
        <v>0</v>
      </c>
      <c r="BG353" s="201">
        <f t="shared" si="26"/>
        <v>0</v>
      </c>
      <c r="BH353" s="201">
        <f t="shared" si="27"/>
        <v>0</v>
      </c>
      <c r="BI353" s="201">
        <f t="shared" si="28"/>
        <v>0</v>
      </c>
      <c r="BJ353" s="22" t="s">
        <v>79</v>
      </c>
      <c r="BK353" s="201">
        <f t="shared" si="29"/>
        <v>0</v>
      </c>
      <c r="BL353" s="22" t="s">
        <v>232</v>
      </c>
      <c r="BM353" s="22" t="s">
        <v>745</v>
      </c>
    </row>
    <row r="354" spans="2:65" s="1" customFormat="1" ht="22.9" customHeight="1">
      <c r="B354" s="39"/>
      <c r="C354" s="190" t="s">
        <v>746</v>
      </c>
      <c r="D354" s="190" t="s">
        <v>152</v>
      </c>
      <c r="E354" s="191" t="s">
        <v>747</v>
      </c>
      <c r="F354" s="192" t="s">
        <v>748</v>
      </c>
      <c r="G354" s="193" t="s">
        <v>339</v>
      </c>
      <c r="H354" s="194">
        <v>1</v>
      </c>
      <c r="I354" s="195"/>
      <c r="J354" s="196">
        <f t="shared" si="20"/>
        <v>0</v>
      </c>
      <c r="K354" s="192" t="s">
        <v>156</v>
      </c>
      <c r="L354" s="59"/>
      <c r="M354" s="197" t="s">
        <v>21</v>
      </c>
      <c r="N354" s="198" t="s">
        <v>42</v>
      </c>
      <c r="O354" s="40"/>
      <c r="P354" s="199">
        <f t="shared" si="21"/>
        <v>0</v>
      </c>
      <c r="Q354" s="199">
        <v>0</v>
      </c>
      <c r="R354" s="199">
        <f t="shared" si="22"/>
        <v>0</v>
      </c>
      <c r="S354" s="199">
        <v>0</v>
      </c>
      <c r="T354" s="200">
        <f t="shared" si="23"/>
        <v>0</v>
      </c>
      <c r="AR354" s="22" t="s">
        <v>232</v>
      </c>
      <c r="AT354" s="22" t="s">
        <v>152</v>
      </c>
      <c r="AU354" s="22" t="s">
        <v>81</v>
      </c>
      <c r="AY354" s="22" t="s">
        <v>150</v>
      </c>
      <c r="BE354" s="201">
        <f t="shared" si="24"/>
        <v>0</v>
      </c>
      <c r="BF354" s="201">
        <f t="shared" si="25"/>
        <v>0</v>
      </c>
      <c r="BG354" s="201">
        <f t="shared" si="26"/>
        <v>0</v>
      </c>
      <c r="BH354" s="201">
        <f t="shared" si="27"/>
        <v>0</v>
      </c>
      <c r="BI354" s="201">
        <f t="shared" si="28"/>
        <v>0</v>
      </c>
      <c r="BJ354" s="22" t="s">
        <v>79</v>
      </c>
      <c r="BK354" s="201">
        <f t="shared" si="29"/>
        <v>0</v>
      </c>
      <c r="BL354" s="22" t="s">
        <v>232</v>
      </c>
      <c r="BM354" s="22" t="s">
        <v>749</v>
      </c>
    </row>
    <row r="355" spans="2:65" s="1" customFormat="1" ht="14.45" customHeight="1">
      <c r="B355" s="39"/>
      <c r="C355" s="225" t="s">
        <v>750</v>
      </c>
      <c r="D355" s="225" t="s">
        <v>180</v>
      </c>
      <c r="E355" s="226" t="s">
        <v>751</v>
      </c>
      <c r="F355" s="227" t="s">
        <v>752</v>
      </c>
      <c r="G355" s="228" t="s">
        <v>339</v>
      </c>
      <c r="H355" s="229">
        <v>1</v>
      </c>
      <c r="I355" s="230"/>
      <c r="J355" s="231">
        <f t="shared" si="20"/>
        <v>0</v>
      </c>
      <c r="K355" s="227" t="s">
        <v>21</v>
      </c>
      <c r="L355" s="232"/>
      <c r="M355" s="233" t="s">
        <v>21</v>
      </c>
      <c r="N355" s="234" t="s">
        <v>42</v>
      </c>
      <c r="O355" s="40"/>
      <c r="P355" s="199">
        <f t="shared" si="21"/>
        <v>0</v>
      </c>
      <c r="Q355" s="199">
        <v>4.5999999999999999E-2</v>
      </c>
      <c r="R355" s="199">
        <f t="shared" si="22"/>
        <v>4.5999999999999999E-2</v>
      </c>
      <c r="S355" s="199">
        <v>0</v>
      </c>
      <c r="T355" s="200">
        <f t="shared" si="23"/>
        <v>0</v>
      </c>
      <c r="AR355" s="22" t="s">
        <v>314</v>
      </c>
      <c r="AT355" s="22" t="s">
        <v>180</v>
      </c>
      <c r="AU355" s="22" t="s">
        <v>81</v>
      </c>
      <c r="AY355" s="22" t="s">
        <v>150</v>
      </c>
      <c r="BE355" s="201">
        <f t="shared" si="24"/>
        <v>0</v>
      </c>
      <c r="BF355" s="201">
        <f t="shared" si="25"/>
        <v>0</v>
      </c>
      <c r="BG355" s="201">
        <f t="shared" si="26"/>
        <v>0</v>
      </c>
      <c r="BH355" s="201">
        <f t="shared" si="27"/>
        <v>0</v>
      </c>
      <c r="BI355" s="201">
        <f t="shared" si="28"/>
        <v>0</v>
      </c>
      <c r="BJ355" s="22" t="s">
        <v>79</v>
      </c>
      <c r="BK355" s="201">
        <f t="shared" si="29"/>
        <v>0</v>
      </c>
      <c r="BL355" s="22" t="s">
        <v>232</v>
      </c>
      <c r="BM355" s="22" t="s">
        <v>753</v>
      </c>
    </row>
    <row r="356" spans="2:65" s="1" customFormat="1" ht="14.45" customHeight="1">
      <c r="B356" s="39"/>
      <c r="C356" s="190" t="s">
        <v>754</v>
      </c>
      <c r="D356" s="190" t="s">
        <v>152</v>
      </c>
      <c r="E356" s="191" t="s">
        <v>755</v>
      </c>
      <c r="F356" s="192" t="s">
        <v>756</v>
      </c>
      <c r="G356" s="193" t="s">
        <v>339</v>
      </c>
      <c r="H356" s="194">
        <v>19</v>
      </c>
      <c r="I356" s="195"/>
      <c r="J356" s="196">
        <f t="shared" si="20"/>
        <v>0</v>
      </c>
      <c r="K356" s="192" t="s">
        <v>156</v>
      </c>
      <c r="L356" s="59"/>
      <c r="M356" s="197" t="s">
        <v>21</v>
      </c>
      <c r="N356" s="198" t="s">
        <v>42</v>
      </c>
      <c r="O356" s="40"/>
      <c r="P356" s="199">
        <f t="shared" si="21"/>
        <v>0</v>
      </c>
      <c r="Q356" s="199">
        <v>0</v>
      </c>
      <c r="R356" s="199">
        <f t="shared" si="22"/>
        <v>0</v>
      </c>
      <c r="S356" s="199">
        <v>2.4E-2</v>
      </c>
      <c r="T356" s="200">
        <f t="shared" si="23"/>
        <v>0.45600000000000002</v>
      </c>
      <c r="AR356" s="22" t="s">
        <v>232</v>
      </c>
      <c r="AT356" s="22" t="s">
        <v>152</v>
      </c>
      <c r="AU356" s="22" t="s">
        <v>81</v>
      </c>
      <c r="AY356" s="22" t="s">
        <v>150</v>
      </c>
      <c r="BE356" s="201">
        <f t="shared" si="24"/>
        <v>0</v>
      </c>
      <c r="BF356" s="201">
        <f t="shared" si="25"/>
        <v>0</v>
      </c>
      <c r="BG356" s="201">
        <f t="shared" si="26"/>
        <v>0</v>
      </c>
      <c r="BH356" s="201">
        <f t="shared" si="27"/>
        <v>0</v>
      </c>
      <c r="BI356" s="201">
        <f t="shared" si="28"/>
        <v>0</v>
      </c>
      <c r="BJ356" s="22" t="s">
        <v>79</v>
      </c>
      <c r="BK356" s="201">
        <f t="shared" si="29"/>
        <v>0</v>
      </c>
      <c r="BL356" s="22" t="s">
        <v>232</v>
      </c>
      <c r="BM356" s="22" t="s">
        <v>757</v>
      </c>
    </row>
    <row r="357" spans="2:65" s="1" customFormat="1" ht="22.9" customHeight="1">
      <c r="B357" s="39"/>
      <c r="C357" s="190" t="s">
        <v>758</v>
      </c>
      <c r="D357" s="190" t="s">
        <v>152</v>
      </c>
      <c r="E357" s="191" t="s">
        <v>759</v>
      </c>
      <c r="F357" s="192" t="s">
        <v>760</v>
      </c>
      <c r="G357" s="193" t="s">
        <v>339</v>
      </c>
      <c r="H357" s="194">
        <v>2</v>
      </c>
      <c r="I357" s="195"/>
      <c r="J357" s="196">
        <f t="shared" si="20"/>
        <v>0</v>
      </c>
      <c r="K357" s="192" t="s">
        <v>156</v>
      </c>
      <c r="L357" s="59"/>
      <c r="M357" s="197" t="s">
        <v>21</v>
      </c>
      <c r="N357" s="198" t="s">
        <v>42</v>
      </c>
      <c r="O357" s="40"/>
      <c r="P357" s="199">
        <f t="shared" si="21"/>
        <v>0</v>
      </c>
      <c r="Q357" s="199">
        <v>0</v>
      </c>
      <c r="R357" s="199">
        <f t="shared" si="22"/>
        <v>0</v>
      </c>
      <c r="S357" s="199">
        <v>0</v>
      </c>
      <c r="T357" s="200">
        <f t="shared" si="23"/>
        <v>0</v>
      </c>
      <c r="AR357" s="22" t="s">
        <v>232</v>
      </c>
      <c r="AT357" s="22" t="s">
        <v>152</v>
      </c>
      <c r="AU357" s="22" t="s">
        <v>81</v>
      </c>
      <c r="AY357" s="22" t="s">
        <v>150</v>
      </c>
      <c r="BE357" s="201">
        <f t="shared" si="24"/>
        <v>0</v>
      </c>
      <c r="BF357" s="201">
        <f t="shared" si="25"/>
        <v>0</v>
      </c>
      <c r="BG357" s="201">
        <f t="shared" si="26"/>
        <v>0</v>
      </c>
      <c r="BH357" s="201">
        <f t="shared" si="27"/>
        <v>0</v>
      </c>
      <c r="BI357" s="201">
        <f t="shared" si="28"/>
        <v>0</v>
      </c>
      <c r="BJ357" s="22" t="s">
        <v>79</v>
      </c>
      <c r="BK357" s="201">
        <f t="shared" si="29"/>
        <v>0</v>
      </c>
      <c r="BL357" s="22" t="s">
        <v>232</v>
      </c>
      <c r="BM357" s="22" t="s">
        <v>761</v>
      </c>
    </row>
    <row r="358" spans="2:65" s="11" customFormat="1" ht="13.5">
      <c r="B358" s="202"/>
      <c r="C358" s="203"/>
      <c r="D358" s="204" t="s">
        <v>159</v>
      </c>
      <c r="E358" s="205" t="s">
        <v>21</v>
      </c>
      <c r="F358" s="206" t="s">
        <v>81</v>
      </c>
      <c r="G358" s="203"/>
      <c r="H358" s="207">
        <v>2</v>
      </c>
      <c r="I358" s="208"/>
      <c r="J358" s="203"/>
      <c r="K358" s="203"/>
      <c r="L358" s="209"/>
      <c r="M358" s="210"/>
      <c r="N358" s="211"/>
      <c r="O358" s="211"/>
      <c r="P358" s="211"/>
      <c r="Q358" s="211"/>
      <c r="R358" s="211"/>
      <c r="S358" s="211"/>
      <c r="T358" s="212"/>
      <c r="AT358" s="213" t="s">
        <v>159</v>
      </c>
      <c r="AU358" s="213" t="s">
        <v>81</v>
      </c>
      <c r="AV358" s="11" t="s">
        <v>81</v>
      </c>
      <c r="AW358" s="11" t="s">
        <v>35</v>
      </c>
      <c r="AX358" s="11" t="s">
        <v>79</v>
      </c>
      <c r="AY358" s="213" t="s">
        <v>150</v>
      </c>
    </row>
    <row r="359" spans="2:65" s="1" customFormat="1" ht="22.9" customHeight="1">
      <c r="B359" s="39"/>
      <c r="C359" s="190" t="s">
        <v>762</v>
      </c>
      <c r="D359" s="190" t="s">
        <v>152</v>
      </c>
      <c r="E359" s="191" t="s">
        <v>763</v>
      </c>
      <c r="F359" s="192" t="s">
        <v>764</v>
      </c>
      <c r="G359" s="193" t="s">
        <v>339</v>
      </c>
      <c r="H359" s="194">
        <v>5</v>
      </c>
      <c r="I359" s="195"/>
      <c r="J359" s="196">
        <f>ROUND(I359*H359,2)</f>
        <v>0</v>
      </c>
      <c r="K359" s="192" t="s">
        <v>156</v>
      </c>
      <c r="L359" s="59"/>
      <c r="M359" s="197" t="s">
        <v>21</v>
      </c>
      <c r="N359" s="198" t="s">
        <v>42</v>
      </c>
      <c r="O359" s="40"/>
      <c r="P359" s="199">
        <f>O359*H359</f>
        <v>0</v>
      </c>
      <c r="Q359" s="199">
        <v>0</v>
      </c>
      <c r="R359" s="199">
        <f>Q359*H359</f>
        <v>0</v>
      </c>
      <c r="S359" s="199">
        <v>0</v>
      </c>
      <c r="T359" s="200">
        <f>S359*H359</f>
        <v>0</v>
      </c>
      <c r="AR359" s="22" t="s">
        <v>232</v>
      </c>
      <c r="AT359" s="22" t="s">
        <v>152</v>
      </c>
      <c r="AU359" s="22" t="s">
        <v>81</v>
      </c>
      <c r="AY359" s="22" t="s">
        <v>150</v>
      </c>
      <c r="BE359" s="201">
        <f>IF(N359="základní",J359,0)</f>
        <v>0</v>
      </c>
      <c r="BF359" s="201">
        <f>IF(N359="snížená",J359,0)</f>
        <v>0</v>
      </c>
      <c r="BG359" s="201">
        <f>IF(N359="zákl. přenesená",J359,0)</f>
        <v>0</v>
      </c>
      <c r="BH359" s="201">
        <f>IF(N359="sníž. přenesená",J359,0)</f>
        <v>0</v>
      </c>
      <c r="BI359" s="201">
        <f>IF(N359="nulová",J359,0)</f>
        <v>0</v>
      </c>
      <c r="BJ359" s="22" t="s">
        <v>79</v>
      </c>
      <c r="BK359" s="201">
        <f>ROUND(I359*H359,2)</f>
        <v>0</v>
      </c>
      <c r="BL359" s="22" t="s">
        <v>232</v>
      </c>
      <c r="BM359" s="22" t="s">
        <v>765</v>
      </c>
    </row>
    <row r="360" spans="2:65" s="11" customFormat="1" ht="13.5">
      <c r="B360" s="202"/>
      <c r="C360" s="203"/>
      <c r="D360" s="204" t="s">
        <v>159</v>
      </c>
      <c r="E360" s="205" t="s">
        <v>21</v>
      </c>
      <c r="F360" s="206" t="s">
        <v>766</v>
      </c>
      <c r="G360" s="203"/>
      <c r="H360" s="207">
        <v>5</v>
      </c>
      <c r="I360" s="208"/>
      <c r="J360" s="203"/>
      <c r="K360" s="203"/>
      <c r="L360" s="209"/>
      <c r="M360" s="210"/>
      <c r="N360" s="211"/>
      <c r="O360" s="211"/>
      <c r="P360" s="211"/>
      <c r="Q360" s="211"/>
      <c r="R360" s="211"/>
      <c r="S360" s="211"/>
      <c r="T360" s="212"/>
      <c r="AT360" s="213" t="s">
        <v>159</v>
      </c>
      <c r="AU360" s="213" t="s">
        <v>81</v>
      </c>
      <c r="AV360" s="11" t="s">
        <v>81</v>
      </c>
      <c r="AW360" s="11" t="s">
        <v>35</v>
      </c>
      <c r="AX360" s="11" t="s">
        <v>79</v>
      </c>
      <c r="AY360" s="213" t="s">
        <v>150</v>
      </c>
    </row>
    <row r="361" spans="2:65" s="1" customFormat="1" ht="14.45" customHeight="1">
      <c r="B361" s="39"/>
      <c r="C361" s="225" t="s">
        <v>767</v>
      </c>
      <c r="D361" s="225" t="s">
        <v>180</v>
      </c>
      <c r="E361" s="226" t="s">
        <v>768</v>
      </c>
      <c r="F361" s="227" t="s">
        <v>769</v>
      </c>
      <c r="G361" s="228" t="s">
        <v>260</v>
      </c>
      <c r="H361" s="229">
        <v>13.79</v>
      </c>
      <c r="I361" s="230"/>
      <c r="J361" s="231">
        <f>ROUND(I361*H361,2)</f>
        <v>0</v>
      </c>
      <c r="K361" s="227" t="s">
        <v>156</v>
      </c>
      <c r="L361" s="232"/>
      <c r="M361" s="233" t="s">
        <v>21</v>
      </c>
      <c r="N361" s="234" t="s">
        <v>42</v>
      </c>
      <c r="O361" s="40"/>
      <c r="P361" s="199">
        <f>O361*H361</f>
        <v>0</v>
      </c>
      <c r="Q361" s="199">
        <v>3.0000000000000001E-3</v>
      </c>
      <c r="R361" s="199">
        <f>Q361*H361</f>
        <v>4.1369999999999997E-2</v>
      </c>
      <c r="S361" s="199">
        <v>0</v>
      </c>
      <c r="T361" s="200">
        <f>S361*H361</f>
        <v>0</v>
      </c>
      <c r="AR361" s="22" t="s">
        <v>314</v>
      </c>
      <c r="AT361" s="22" t="s">
        <v>180</v>
      </c>
      <c r="AU361" s="22" t="s">
        <v>81</v>
      </c>
      <c r="AY361" s="22" t="s">
        <v>150</v>
      </c>
      <c r="BE361" s="201">
        <f>IF(N361="základní",J361,0)</f>
        <v>0</v>
      </c>
      <c r="BF361" s="201">
        <f>IF(N361="snížená",J361,0)</f>
        <v>0</v>
      </c>
      <c r="BG361" s="201">
        <f>IF(N361="zákl. přenesená",J361,0)</f>
        <v>0</v>
      </c>
      <c r="BH361" s="201">
        <f>IF(N361="sníž. přenesená",J361,0)</f>
        <v>0</v>
      </c>
      <c r="BI361" s="201">
        <f>IF(N361="nulová",J361,0)</f>
        <v>0</v>
      </c>
      <c r="BJ361" s="22" t="s">
        <v>79</v>
      </c>
      <c r="BK361" s="201">
        <f>ROUND(I361*H361,2)</f>
        <v>0</v>
      </c>
      <c r="BL361" s="22" t="s">
        <v>232</v>
      </c>
      <c r="BM361" s="22" t="s">
        <v>770</v>
      </c>
    </row>
    <row r="362" spans="2:65" s="11" customFormat="1" ht="13.5">
      <c r="B362" s="202"/>
      <c r="C362" s="203"/>
      <c r="D362" s="204" t="s">
        <v>159</v>
      </c>
      <c r="E362" s="205" t="s">
        <v>21</v>
      </c>
      <c r="F362" s="206" t="s">
        <v>771</v>
      </c>
      <c r="G362" s="203"/>
      <c r="H362" s="207">
        <v>13.79</v>
      </c>
      <c r="I362" s="208"/>
      <c r="J362" s="203"/>
      <c r="K362" s="203"/>
      <c r="L362" s="209"/>
      <c r="M362" s="210"/>
      <c r="N362" s="211"/>
      <c r="O362" s="211"/>
      <c r="P362" s="211"/>
      <c r="Q362" s="211"/>
      <c r="R362" s="211"/>
      <c r="S362" s="211"/>
      <c r="T362" s="212"/>
      <c r="AT362" s="213" t="s">
        <v>159</v>
      </c>
      <c r="AU362" s="213" t="s">
        <v>81</v>
      </c>
      <c r="AV362" s="11" t="s">
        <v>81</v>
      </c>
      <c r="AW362" s="11" t="s">
        <v>35</v>
      </c>
      <c r="AX362" s="11" t="s">
        <v>79</v>
      </c>
      <c r="AY362" s="213" t="s">
        <v>150</v>
      </c>
    </row>
    <row r="363" spans="2:65" s="1" customFormat="1" ht="14.45" customHeight="1">
      <c r="B363" s="39"/>
      <c r="C363" s="225" t="s">
        <v>772</v>
      </c>
      <c r="D363" s="225" t="s">
        <v>180</v>
      </c>
      <c r="E363" s="226" t="s">
        <v>773</v>
      </c>
      <c r="F363" s="227" t="s">
        <v>774</v>
      </c>
      <c r="G363" s="228" t="s">
        <v>775</v>
      </c>
      <c r="H363" s="229">
        <v>10</v>
      </c>
      <c r="I363" s="230"/>
      <c r="J363" s="231">
        <f>ROUND(I363*H363,2)</f>
        <v>0</v>
      </c>
      <c r="K363" s="227" t="s">
        <v>156</v>
      </c>
      <c r="L363" s="232"/>
      <c r="M363" s="233" t="s">
        <v>21</v>
      </c>
      <c r="N363" s="234" t="s">
        <v>42</v>
      </c>
      <c r="O363" s="40"/>
      <c r="P363" s="199">
        <f>O363*H363</f>
        <v>0</v>
      </c>
      <c r="Q363" s="199">
        <v>2.0000000000000001E-4</v>
      </c>
      <c r="R363" s="199">
        <f>Q363*H363</f>
        <v>2E-3</v>
      </c>
      <c r="S363" s="199">
        <v>0</v>
      </c>
      <c r="T363" s="200">
        <f>S363*H363</f>
        <v>0</v>
      </c>
      <c r="AR363" s="22" t="s">
        <v>314</v>
      </c>
      <c r="AT363" s="22" t="s">
        <v>180</v>
      </c>
      <c r="AU363" s="22" t="s">
        <v>81</v>
      </c>
      <c r="AY363" s="22" t="s">
        <v>150</v>
      </c>
      <c r="BE363" s="201">
        <f>IF(N363="základní",J363,0)</f>
        <v>0</v>
      </c>
      <c r="BF363" s="201">
        <f>IF(N363="snížená",J363,0)</f>
        <v>0</v>
      </c>
      <c r="BG363" s="201">
        <f>IF(N363="zákl. přenesená",J363,0)</f>
        <v>0</v>
      </c>
      <c r="BH363" s="201">
        <f>IF(N363="sníž. přenesená",J363,0)</f>
        <v>0</v>
      </c>
      <c r="BI363" s="201">
        <f>IF(N363="nulová",J363,0)</f>
        <v>0</v>
      </c>
      <c r="BJ363" s="22" t="s">
        <v>79</v>
      </c>
      <c r="BK363" s="201">
        <f>ROUND(I363*H363,2)</f>
        <v>0</v>
      </c>
      <c r="BL363" s="22" t="s">
        <v>232</v>
      </c>
      <c r="BM363" s="22" t="s">
        <v>776</v>
      </c>
    </row>
    <row r="364" spans="2:65" s="11" customFormat="1" ht="13.5">
      <c r="B364" s="202"/>
      <c r="C364" s="203"/>
      <c r="D364" s="204" t="s">
        <v>159</v>
      </c>
      <c r="E364" s="205" t="s">
        <v>21</v>
      </c>
      <c r="F364" s="206" t="s">
        <v>202</v>
      </c>
      <c r="G364" s="203"/>
      <c r="H364" s="207">
        <v>10</v>
      </c>
      <c r="I364" s="208"/>
      <c r="J364" s="203"/>
      <c r="K364" s="203"/>
      <c r="L364" s="209"/>
      <c r="M364" s="210"/>
      <c r="N364" s="211"/>
      <c r="O364" s="211"/>
      <c r="P364" s="211"/>
      <c r="Q364" s="211"/>
      <c r="R364" s="211"/>
      <c r="S364" s="211"/>
      <c r="T364" s="212"/>
      <c r="AT364" s="213" t="s">
        <v>159</v>
      </c>
      <c r="AU364" s="213" t="s">
        <v>81</v>
      </c>
      <c r="AV364" s="11" t="s">
        <v>81</v>
      </c>
      <c r="AW364" s="11" t="s">
        <v>35</v>
      </c>
      <c r="AX364" s="11" t="s">
        <v>79</v>
      </c>
      <c r="AY364" s="213" t="s">
        <v>150</v>
      </c>
    </row>
    <row r="365" spans="2:65" s="1" customFormat="1" ht="22.9" customHeight="1">
      <c r="B365" s="39"/>
      <c r="C365" s="190" t="s">
        <v>777</v>
      </c>
      <c r="D365" s="190" t="s">
        <v>152</v>
      </c>
      <c r="E365" s="191" t="s">
        <v>778</v>
      </c>
      <c r="F365" s="192" t="s">
        <v>779</v>
      </c>
      <c r="G365" s="193" t="s">
        <v>339</v>
      </c>
      <c r="H365" s="194">
        <v>3</v>
      </c>
      <c r="I365" s="195"/>
      <c r="J365" s="196">
        <f>ROUND(I365*H365,2)</f>
        <v>0</v>
      </c>
      <c r="K365" s="192" t="s">
        <v>156</v>
      </c>
      <c r="L365" s="59"/>
      <c r="M365" s="197" t="s">
        <v>21</v>
      </c>
      <c r="N365" s="198" t="s">
        <v>42</v>
      </c>
      <c r="O365" s="40"/>
      <c r="P365" s="199">
        <f>O365*H365</f>
        <v>0</v>
      </c>
      <c r="Q365" s="199">
        <v>0</v>
      </c>
      <c r="R365" s="199">
        <f>Q365*H365</f>
        <v>0</v>
      </c>
      <c r="S365" s="199">
        <v>0</v>
      </c>
      <c r="T365" s="200">
        <f>S365*H365</f>
        <v>0</v>
      </c>
      <c r="AR365" s="22" t="s">
        <v>232</v>
      </c>
      <c r="AT365" s="22" t="s">
        <v>152</v>
      </c>
      <c r="AU365" s="22" t="s">
        <v>81</v>
      </c>
      <c r="AY365" s="22" t="s">
        <v>150</v>
      </c>
      <c r="BE365" s="201">
        <f>IF(N365="základní",J365,0)</f>
        <v>0</v>
      </c>
      <c r="BF365" s="201">
        <f>IF(N365="snížená",J365,0)</f>
        <v>0</v>
      </c>
      <c r="BG365" s="201">
        <f>IF(N365="zákl. přenesená",J365,0)</f>
        <v>0</v>
      </c>
      <c r="BH365" s="201">
        <f>IF(N365="sníž. přenesená",J365,0)</f>
        <v>0</v>
      </c>
      <c r="BI365" s="201">
        <f>IF(N365="nulová",J365,0)</f>
        <v>0</v>
      </c>
      <c r="BJ365" s="22" t="s">
        <v>79</v>
      </c>
      <c r="BK365" s="201">
        <f>ROUND(I365*H365,2)</f>
        <v>0</v>
      </c>
      <c r="BL365" s="22" t="s">
        <v>232</v>
      </c>
      <c r="BM365" s="22" t="s">
        <v>780</v>
      </c>
    </row>
    <row r="366" spans="2:65" s="10" customFormat="1" ht="29.85" customHeight="1">
      <c r="B366" s="174"/>
      <c r="C366" s="175"/>
      <c r="D366" s="176" t="s">
        <v>70</v>
      </c>
      <c r="E366" s="188" t="s">
        <v>781</v>
      </c>
      <c r="F366" s="188" t="s">
        <v>782</v>
      </c>
      <c r="G366" s="175"/>
      <c r="H366" s="175"/>
      <c r="I366" s="178"/>
      <c r="J366" s="189">
        <f>BK366</f>
        <v>0</v>
      </c>
      <c r="K366" s="175"/>
      <c r="L366" s="180"/>
      <c r="M366" s="181"/>
      <c r="N366" s="182"/>
      <c r="O366" s="182"/>
      <c r="P366" s="183">
        <f>SUM(P367:P369)</f>
        <v>0</v>
      </c>
      <c r="Q366" s="182"/>
      <c r="R366" s="183">
        <f>SUM(R367:R369)</f>
        <v>5.0000000000000002E-5</v>
      </c>
      <c r="S366" s="182"/>
      <c r="T366" s="184">
        <f>SUM(T367:T369)</f>
        <v>2E-3</v>
      </c>
      <c r="AR366" s="185" t="s">
        <v>81</v>
      </c>
      <c r="AT366" s="186" t="s">
        <v>70</v>
      </c>
      <c r="AU366" s="186" t="s">
        <v>79</v>
      </c>
      <c r="AY366" s="185" t="s">
        <v>150</v>
      </c>
      <c r="BK366" s="187">
        <f>SUM(BK367:BK369)</f>
        <v>0</v>
      </c>
    </row>
    <row r="367" spans="2:65" s="1" customFormat="1" ht="22.9" customHeight="1">
      <c r="B367" s="39"/>
      <c r="C367" s="190" t="s">
        <v>783</v>
      </c>
      <c r="D367" s="190" t="s">
        <v>152</v>
      </c>
      <c r="E367" s="191" t="s">
        <v>784</v>
      </c>
      <c r="F367" s="192" t="s">
        <v>785</v>
      </c>
      <c r="G367" s="193" t="s">
        <v>545</v>
      </c>
      <c r="H367" s="194">
        <v>1</v>
      </c>
      <c r="I367" s="195"/>
      <c r="J367" s="196">
        <f>ROUND(I367*H367,2)</f>
        <v>0</v>
      </c>
      <c r="K367" s="192" t="s">
        <v>21</v>
      </c>
      <c r="L367" s="59"/>
      <c r="M367" s="197" t="s">
        <v>21</v>
      </c>
      <c r="N367" s="198" t="s">
        <v>42</v>
      </c>
      <c r="O367" s="40"/>
      <c r="P367" s="199">
        <f>O367*H367</f>
        <v>0</v>
      </c>
      <c r="Q367" s="199">
        <v>5.0000000000000002E-5</v>
      </c>
      <c r="R367" s="199">
        <f>Q367*H367</f>
        <v>5.0000000000000002E-5</v>
      </c>
      <c r="S367" s="199">
        <v>1E-3</v>
      </c>
      <c r="T367" s="200">
        <f>S367*H367</f>
        <v>1E-3</v>
      </c>
      <c r="AR367" s="22" t="s">
        <v>232</v>
      </c>
      <c r="AT367" s="22" t="s">
        <v>152</v>
      </c>
      <c r="AU367" s="22" t="s">
        <v>81</v>
      </c>
      <c r="AY367" s="22" t="s">
        <v>150</v>
      </c>
      <c r="BE367" s="201">
        <f>IF(N367="základní",J367,0)</f>
        <v>0</v>
      </c>
      <c r="BF367" s="201">
        <f>IF(N367="snížená",J367,0)</f>
        <v>0</v>
      </c>
      <c r="BG367" s="201">
        <f>IF(N367="zákl. přenesená",J367,0)</f>
        <v>0</v>
      </c>
      <c r="BH367" s="201">
        <f>IF(N367="sníž. přenesená",J367,0)</f>
        <v>0</v>
      </c>
      <c r="BI367" s="201">
        <f>IF(N367="nulová",J367,0)</f>
        <v>0</v>
      </c>
      <c r="BJ367" s="22" t="s">
        <v>79</v>
      </c>
      <c r="BK367" s="201">
        <f>ROUND(I367*H367,2)</f>
        <v>0</v>
      </c>
      <c r="BL367" s="22" t="s">
        <v>232</v>
      </c>
      <c r="BM367" s="22" t="s">
        <v>786</v>
      </c>
    </row>
    <row r="368" spans="2:65" s="11" customFormat="1" ht="27">
      <c r="B368" s="202"/>
      <c r="C368" s="203"/>
      <c r="D368" s="204" t="s">
        <v>159</v>
      </c>
      <c r="E368" s="205" t="s">
        <v>21</v>
      </c>
      <c r="F368" s="206" t="s">
        <v>787</v>
      </c>
      <c r="G368" s="203"/>
      <c r="H368" s="207">
        <v>1</v>
      </c>
      <c r="I368" s="208"/>
      <c r="J368" s="203"/>
      <c r="K368" s="203"/>
      <c r="L368" s="209"/>
      <c r="M368" s="210"/>
      <c r="N368" s="211"/>
      <c r="O368" s="211"/>
      <c r="P368" s="211"/>
      <c r="Q368" s="211"/>
      <c r="R368" s="211"/>
      <c r="S368" s="211"/>
      <c r="T368" s="212"/>
      <c r="AT368" s="213" t="s">
        <v>159</v>
      </c>
      <c r="AU368" s="213" t="s">
        <v>81</v>
      </c>
      <c r="AV368" s="11" t="s">
        <v>81</v>
      </c>
      <c r="AW368" s="11" t="s">
        <v>35</v>
      </c>
      <c r="AX368" s="11" t="s">
        <v>79</v>
      </c>
      <c r="AY368" s="213" t="s">
        <v>150</v>
      </c>
    </row>
    <row r="369" spans="2:65" s="1" customFormat="1" ht="22.9" customHeight="1">
      <c r="B369" s="39"/>
      <c r="C369" s="190" t="s">
        <v>788</v>
      </c>
      <c r="D369" s="190" t="s">
        <v>152</v>
      </c>
      <c r="E369" s="191" t="s">
        <v>789</v>
      </c>
      <c r="F369" s="192" t="s">
        <v>790</v>
      </c>
      <c r="G369" s="193" t="s">
        <v>339</v>
      </c>
      <c r="H369" s="194">
        <v>1</v>
      </c>
      <c r="I369" s="195"/>
      <c r="J369" s="196">
        <f>ROUND(I369*H369,2)</f>
        <v>0</v>
      </c>
      <c r="K369" s="192" t="s">
        <v>21</v>
      </c>
      <c r="L369" s="59"/>
      <c r="M369" s="197" t="s">
        <v>21</v>
      </c>
      <c r="N369" s="198" t="s">
        <v>42</v>
      </c>
      <c r="O369" s="40"/>
      <c r="P369" s="199">
        <f>O369*H369</f>
        <v>0</v>
      </c>
      <c r="Q369" s="199">
        <v>0</v>
      </c>
      <c r="R369" s="199">
        <f>Q369*H369</f>
        <v>0</v>
      </c>
      <c r="S369" s="199">
        <v>1E-3</v>
      </c>
      <c r="T369" s="200">
        <f>S369*H369</f>
        <v>1E-3</v>
      </c>
      <c r="AR369" s="22" t="s">
        <v>232</v>
      </c>
      <c r="AT369" s="22" t="s">
        <v>152</v>
      </c>
      <c r="AU369" s="22" t="s">
        <v>81</v>
      </c>
      <c r="AY369" s="22" t="s">
        <v>150</v>
      </c>
      <c r="BE369" s="201">
        <f>IF(N369="základní",J369,0)</f>
        <v>0</v>
      </c>
      <c r="BF369" s="201">
        <f>IF(N369="snížená",J369,0)</f>
        <v>0</v>
      </c>
      <c r="BG369" s="201">
        <f>IF(N369="zákl. přenesená",J369,0)</f>
        <v>0</v>
      </c>
      <c r="BH369" s="201">
        <f>IF(N369="sníž. přenesená",J369,0)</f>
        <v>0</v>
      </c>
      <c r="BI369" s="201">
        <f>IF(N369="nulová",J369,0)</f>
        <v>0</v>
      </c>
      <c r="BJ369" s="22" t="s">
        <v>79</v>
      </c>
      <c r="BK369" s="201">
        <f>ROUND(I369*H369,2)</f>
        <v>0</v>
      </c>
      <c r="BL369" s="22" t="s">
        <v>232</v>
      </c>
      <c r="BM369" s="22" t="s">
        <v>791</v>
      </c>
    </row>
    <row r="370" spans="2:65" s="10" customFormat="1" ht="29.85" customHeight="1">
      <c r="B370" s="174"/>
      <c r="C370" s="175"/>
      <c r="D370" s="176" t="s">
        <v>70</v>
      </c>
      <c r="E370" s="188" t="s">
        <v>792</v>
      </c>
      <c r="F370" s="188" t="s">
        <v>793</v>
      </c>
      <c r="G370" s="175"/>
      <c r="H370" s="175"/>
      <c r="I370" s="178"/>
      <c r="J370" s="189">
        <f>BK370</f>
        <v>0</v>
      </c>
      <c r="K370" s="175"/>
      <c r="L370" s="180"/>
      <c r="M370" s="181"/>
      <c r="N370" s="182"/>
      <c r="O370" s="182"/>
      <c r="P370" s="183">
        <f>SUM(P371:P381)</f>
        <v>0</v>
      </c>
      <c r="Q370" s="182"/>
      <c r="R370" s="183">
        <f>SUM(R371:R381)</f>
        <v>3.4887280000000001</v>
      </c>
      <c r="S370" s="182"/>
      <c r="T370" s="184">
        <f>SUM(T371:T381)</f>
        <v>0</v>
      </c>
      <c r="AR370" s="185" t="s">
        <v>81</v>
      </c>
      <c r="AT370" s="186" t="s">
        <v>70</v>
      </c>
      <c r="AU370" s="186" t="s">
        <v>79</v>
      </c>
      <c r="AY370" s="185" t="s">
        <v>150</v>
      </c>
      <c r="BK370" s="187">
        <f>SUM(BK371:BK381)</f>
        <v>0</v>
      </c>
    </row>
    <row r="371" spans="2:65" s="1" customFormat="1" ht="22.9" customHeight="1">
      <c r="B371" s="39"/>
      <c r="C371" s="190" t="s">
        <v>794</v>
      </c>
      <c r="D371" s="190" t="s">
        <v>152</v>
      </c>
      <c r="E371" s="191" t="s">
        <v>795</v>
      </c>
      <c r="F371" s="192" t="s">
        <v>796</v>
      </c>
      <c r="G371" s="193" t="s">
        <v>260</v>
      </c>
      <c r="H371" s="194">
        <v>96</v>
      </c>
      <c r="I371" s="195"/>
      <c r="J371" s="196">
        <f>ROUND(I371*H371,2)</f>
        <v>0</v>
      </c>
      <c r="K371" s="192" t="s">
        <v>156</v>
      </c>
      <c r="L371" s="59"/>
      <c r="M371" s="197" t="s">
        <v>21</v>
      </c>
      <c r="N371" s="198" t="s">
        <v>42</v>
      </c>
      <c r="O371" s="40"/>
      <c r="P371" s="199">
        <f>O371*H371</f>
        <v>0</v>
      </c>
      <c r="Q371" s="199">
        <v>4.6000000000000001E-4</v>
      </c>
      <c r="R371" s="199">
        <f>Q371*H371</f>
        <v>4.4160000000000005E-2</v>
      </c>
      <c r="S371" s="199">
        <v>0</v>
      </c>
      <c r="T371" s="200">
        <f>S371*H371</f>
        <v>0</v>
      </c>
      <c r="AR371" s="22" t="s">
        <v>232</v>
      </c>
      <c r="AT371" s="22" t="s">
        <v>152</v>
      </c>
      <c r="AU371" s="22" t="s">
        <v>81</v>
      </c>
      <c r="AY371" s="22" t="s">
        <v>150</v>
      </c>
      <c r="BE371" s="201">
        <f>IF(N371="základní",J371,0)</f>
        <v>0</v>
      </c>
      <c r="BF371" s="201">
        <f>IF(N371="snížená",J371,0)</f>
        <v>0</v>
      </c>
      <c r="BG371" s="201">
        <f>IF(N371="zákl. přenesená",J371,0)</f>
        <v>0</v>
      </c>
      <c r="BH371" s="201">
        <f>IF(N371="sníž. přenesená",J371,0)</f>
        <v>0</v>
      </c>
      <c r="BI371" s="201">
        <f>IF(N371="nulová",J371,0)</f>
        <v>0</v>
      </c>
      <c r="BJ371" s="22" t="s">
        <v>79</v>
      </c>
      <c r="BK371" s="201">
        <f>ROUND(I371*H371,2)</f>
        <v>0</v>
      </c>
      <c r="BL371" s="22" t="s">
        <v>232</v>
      </c>
      <c r="BM371" s="22" t="s">
        <v>797</v>
      </c>
    </row>
    <row r="372" spans="2:65" s="11" customFormat="1" ht="13.5">
      <c r="B372" s="202"/>
      <c r="C372" s="203"/>
      <c r="D372" s="204" t="s">
        <v>159</v>
      </c>
      <c r="E372" s="205" t="s">
        <v>21</v>
      </c>
      <c r="F372" s="206" t="s">
        <v>632</v>
      </c>
      <c r="G372" s="203"/>
      <c r="H372" s="207">
        <v>96</v>
      </c>
      <c r="I372" s="208"/>
      <c r="J372" s="203"/>
      <c r="K372" s="203"/>
      <c r="L372" s="209"/>
      <c r="M372" s="210"/>
      <c r="N372" s="211"/>
      <c r="O372" s="211"/>
      <c r="P372" s="211"/>
      <c r="Q372" s="211"/>
      <c r="R372" s="211"/>
      <c r="S372" s="211"/>
      <c r="T372" s="212"/>
      <c r="AT372" s="213" t="s">
        <v>159</v>
      </c>
      <c r="AU372" s="213" t="s">
        <v>81</v>
      </c>
      <c r="AV372" s="11" t="s">
        <v>81</v>
      </c>
      <c r="AW372" s="11" t="s">
        <v>35</v>
      </c>
      <c r="AX372" s="11" t="s">
        <v>79</v>
      </c>
      <c r="AY372" s="213" t="s">
        <v>150</v>
      </c>
    </row>
    <row r="373" spans="2:65" s="1" customFormat="1" ht="22.9" customHeight="1">
      <c r="B373" s="39"/>
      <c r="C373" s="225" t="s">
        <v>798</v>
      </c>
      <c r="D373" s="225" t="s">
        <v>180</v>
      </c>
      <c r="E373" s="226" t="s">
        <v>799</v>
      </c>
      <c r="F373" s="227" t="s">
        <v>800</v>
      </c>
      <c r="G373" s="228" t="s">
        <v>339</v>
      </c>
      <c r="H373" s="229">
        <v>348.48</v>
      </c>
      <c r="I373" s="230"/>
      <c r="J373" s="231">
        <f>ROUND(I373*H373,2)</f>
        <v>0</v>
      </c>
      <c r="K373" s="227" t="s">
        <v>156</v>
      </c>
      <c r="L373" s="232"/>
      <c r="M373" s="233" t="s">
        <v>21</v>
      </c>
      <c r="N373" s="234" t="s">
        <v>42</v>
      </c>
      <c r="O373" s="40"/>
      <c r="P373" s="199">
        <f>O373*H373</f>
        <v>0</v>
      </c>
      <c r="Q373" s="199">
        <v>4.4999999999999999E-4</v>
      </c>
      <c r="R373" s="199">
        <f>Q373*H373</f>
        <v>0.15681600000000001</v>
      </c>
      <c r="S373" s="199">
        <v>0</v>
      </c>
      <c r="T373" s="200">
        <f>S373*H373</f>
        <v>0</v>
      </c>
      <c r="AR373" s="22" t="s">
        <v>314</v>
      </c>
      <c r="AT373" s="22" t="s">
        <v>180</v>
      </c>
      <c r="AU373" s="22" t="s">
        <v>81</v>
      </c>
      <c r="AY373" s="22" t="s">
        <v>150</v>
      </c>
      <c r="BE373" s="201">
        <f>IF(N373="základní",J373,0)</f>
        <v>0</v>
      </c>
      <c r="BF373" s="201">
        <f>IF(N373="snížená",J373,0)</f>
        <v>0</v>
      </c>
      <c r="BG373" s="201">
        <f>IF(N373="zákl. přenesená",J373,0)</f>
        <v>0</v>
      </c>
      <c r="BH373" s="201">
        <f>IF(N373="sníž. přenesená",J373,0)</f>
        <v>0</v>
      </c>
      <c r="BI373" s="201">
        <f>IF(N373="nulová",J373,0)</f>
        <v>0</v>
      </c>
      <c r="BJ373" s="22" t="s">
        <v>79</v>
      </c>
      <c r="BK373" s="201">
        <f>ROUND(I373*H373,2)</f>
        <v>0</v>
      </c>
      <c r="BL373" s="22" t="s">
        <v>232</v>
      </c>
      <c r="BM373" s="22" t="s">
        <v>801</v>
      </c>
    </row>
    <row r="374" spans="2:65" s="11" customFormat="1" ht="13.5">
      <c r="B374" s="202"/>
      <c r="C374" s="203"/>
      <c r="D374" s="204" t="s">
        <v>159</v>
      </c>
      <c r="E374" s="205" t="s">
        <v>21</v>
      </c>
      <c r="F374" s="206" t="s">
        <v>802</v>
      </c>
      <c r="G374" s="203"/>
      <c r="H374" s="207">
        <v>316.8</v>
      </c>
      <c r="I374" s="208"/>
      <c r="J374" s="203"/>
      <c r="K374" s="203"/>
      <c r="L374" s="209"/>
      <c r="M374" s="210"/>
      <c r="N374" s="211"/>
      <c r="O374" s="211"/>
      <c r="P374" s="211"/>
      <c r="Q374" s="211"/>
      <c r="R374" s="211"/>
      <c r="S374" s="211"/>
      <c r="T374" s="212"/>
      <c r="AT374" s="213" t="s">
        <v>159</v>
      </c>
      <c r="AU374" s="213" t="s">
        <v>81</v>
      </c>
      <c r="AV374" s="11" t="s">
        <v>81</v>
      </c>
      <c r="AW374" s="11" t="s">
        <v>35</v>
      </c>
      <c r="AX374" s="11" t="s">
        <v>79</v>
      </c>
      <c r="AY374" s="213" t="s">
        <v>150</v>
      </c>
    </row>
    <row r="375" spans="2:65" s="11" customFormat="1" ht="13.5">
      <c r="B375" s="202"/>
      <c r="C375" s="203"/>
      <c r="D375" s="204" t="s">
        <v>159</v>
      </c>
      <c r="E375" s="203"/>
      <c r="F375" s="206" t="s">
        <v>803</v>
      </c>
      <c r="G375" s="203"/>
      <c r="H375" s="207">
        <v>348.48</v>
      </c>
      <c r="I375" s="208"/>
      <c r="J375" s="203"/>
      <c r="K375" s="203"/>
      <c r="L375" s="209"/>
      <c r="M375" s="210"/>
      <c r="N375" s="211"/>
      <c r="O375" s="211"/>
      <c r="P375" s="211"/>
      <c r="Q375" s="211"/>
      <c r="R375" s="211"/>
      <c r="S375" s="211"/>
      <c r="T375" s="212"/>
      <c r="AT375" s="213" t="s">
        <v>159</v>
      </c>
      <c r="AU375" s="213" t="s">
        <v>81</v>
      </c>
      <c r="AV375" s="11" t="s">
        <v>81</v>
      </c>
      <c r="AW375" s="11" t="s">
        <v>6</v>
      </c>
      <c r="AX375" s="11" t="s">
        <v>79</v>
      </c>
      <c r="AY375" s="213" t="s">
        <v>150</v>
      </c>
    </row>
    <row r="376" spans="2:65" s="1" customFormat="1" ht="22.9" customHeight="1">
      <c r="B376" s="39"/>
      <c r="C376" s="190" t="s">
        <v>804</v>
      </c>
      <c r="D376" s="190" t="s">
        <v>152</v>
      </c>
      <c r="E376" s="191" t="s">
        <v>805</v>
      </c>
      <c r="F376" s="192" t="s">
        <v>806</v>
      </c>
      <c r="G376" s="193" t="s">
        <v>193</v>
      </c>
      <c r="H376" s="194">
        <v>131.30000000000001</v>
      </c>
      <c r="I376" s="195"/>
      <c r="J376" s="196">
        <f>ROUND(I376*H376,2)</f>
        <v>0</v>
      </c>
      <c r="K376" s="192" t="s">
        <v>156</v>
      </c>
      <c r="L376" s="59"/>
      <c r="M376" s="197" t="s">
        <v>21</v>
      </c>
      <c r="N376" s="198" t="s">
        <v>42</v>
      </c>
      <c r="O376" s="40"/>
      <c r="P376" s="199">
        <f>O376*H376</f>
        <v>0</v>
      </c>
      <c r="Q376" s="199">
        <v>3.9199999999999999E-3</v>
      </c>
      <c r="R376" s="199">
        <f>Q376*H376</f>
        <v>0.51469600000000004</v>
      </c>
      <c r="S376" s="199">
        <v>0</v>
      </c>
      <c r="T376" s="200">
        <f>S376*H376</f>
        <v>0</v>
      </c>
      <c r="AR376" s="22" t="s">
        <v>232</v>
      </c>
      <c r="AT376" s="22" t="s">
        <v>152</v>
      </c>
      <c r="AU376" s="22" t="s">
        <v>81</v>
      </c>
      <c r="AY376" s="22" t="s">
        <v>150</v>
      </c>
      <c r="BE376" s="201">
        <f>IF(N376="základní",J376,0)</f>
        <v>0</v>
      </c>
      <c r="BF376" s="201">
        <f>IF(N376="snížená",J376,0)</f>
        <v>0</v>
      </c>
      <c r="BG376" s="201">
        <f>IF(N376="zákl. přenesená",J376,0)</f>
        <v>0</v>
      </c>
      <c r="BH376" s="201">
        <f>IF(N376="sníž. přenesená",J376,0)</f>
        <v>0</v>
      </c>
      <c r="BI376" s="201">
        <f>IF(N376="nulová",J376,0)</f>
        <v>0</v>
      </c>
      <c r="BJ376" s="22" t="s">
        <v>79</v>
      </c>
      <c r="BK376" s="201">
        <f>ROUND(I376*H376,2)</f>
        <v>0</v>
      </c>
      <c r="BL376" s="22" t="s">
        <v>232</v>
      </c>
      <c r="BM376" s="22" t="s">
        <v>807</v>
      </c>
    </row>
    <row r="377" spans="2:65" s="11" customFormat="1" ht="13.5">
      <c r="B377" s="202"/>
      <c r="C377" s="203"/>
      <c r="D377" s="204" t="s">
        <v>159</v>
      </c>
      <c r="E377" s="205" t="s">
        <v>21</v>
      </c>
      <c r="F377" s="206" t="s">
        <v>808</v>
      </c>
      <c r="G377" s="203"/>
      <c r="H377" s="207">
        <v>97</v>
      </c>
      <c r="I377" s="208"/>
      <c r="J377" s="203"/>
      <c r="K377" s="203"/>
      <c r="L377" s="209"/>
      <c r="M377" s="210"/>
      <c r="N377" s="211"/>
      <c r="O377" s="211"/>
      <c r="P377" s="211"/>
      <c r="Q377" s="211"/>
      <c r="R377" s="211"/>
      <c r="S377" s="211"/>
      <c r="T377" s="212"/>
      <c r="AT377" s="213" t="s">
        <v>159</v>
      </c>
      <c r="AU377" s="213" t="s">
        <v>81</v>
      </c>
      <c r="AV377" s="11" t="s">
        <v>81</v>
      </c>
      <c r="AW377" s="11" t="s">
        <v>35</v>
      </c>
      <c r="AX377" s="11" t="s">
        <v>71</v>
      </c>
      <c r="AY377" s="213" t="s">
        <v>150</v>
      </c>
    </row>
    <row r="378" spans="2:65" s="11" customFormat="1" ht="13.5">
      <c r="B378" s="202"/>
      <c r="C378" s="203"/>
      <c r="D378" s="204" t="s">
        <v>159</v>
      </c>
      <c r="E378" s="205" t="s">
        <v>21</v>
      </c>
      <c r="F378" s="206" t="s">
        <v>319</v>
      </c>
      <c r="G378" s="203"/>
      <c r="H378" s="207">
        <v>34.299999999999997</v>
      </c>
      <c r="I378" s="208"/>
      <c r="J378" s="203"/>
      <c r="K378" s="203"/>
      <c r="L378" s="209"/>
      <c r="M378" s="210"/>
      <c r="N378" s="211"/>
      <c r="O378" s="211"/>
      <c r="P378" s="211"/>
      <c r="Q378" s="211"/>
      <c r="R378" s="211"/>
      <c r="S378" s="211"/>
      <c r="T378" s="212"/>
      <c r="AT378" s="213" t="s">
        <v>159</v>
      </c>
      <c r="AU378" s="213" t="s">
        <v>81</v>
      </c>
      <c r="AV378" s="11" t="s">
        <v>81</v>
      </c>
      <c r="AW378" s="11" t="s">
        <v>35</v>
      </c>
      <c r="AX378" s="11" t="s">
        <v>71</v>
      </c>
      <c r="AY378" s="213" t="s">
        <v>150</v>
      </c>
    </row>
    <row r="379" spans="2:65" s="12" customFormat="1" ht="13.5">
      <c r="B379" s="214"/>
      <c r="C379" s="215"/>
      <c r="D379" s="204" t="s">
        <v>159</v>
      </c>
      <c r="E379" s="216" t="s">
        <v>21</v>
      </c>
      <c r="F379" s="217" t="s">
        <v>162</v>
      </c>
      <c r="G379" s="215"/>
      <c r="H379" s="218">
        <v>131.30000000000001</v>
      </c>
      <c r="I379" s="219"/>
      <c r="J379" s="215"/>
      <c r="K379" s="215"/>
      <c r="L379" s="220"/>
      <c r="M379" s="221"/>
      <c r="N379" s="222"/>
      <c r="O379" s="222"/>
      <c r="P379" s="222"/>
      <c r="Q379" s="222"/>
      <c r="R379" s="222"/>
      <c r="S379" s="222"/>
      <c r="T379" s="223"/>
      <c r="AT379" s="224" t="s">
        <v>159</v>
      </c>
      <c r="AU379" s="224" t="s">
        <v>81</v>
      </c>
      <c r="AV379" s="12" t="s">
        <v>157</v>
      </c>
      <c r="AW379" s="12" t="s">
        <v>35</v>
      </c>
      <c r="AX379" s="12" t="s">
        <v>79</v>
      </c>
      <c r="AY379" s="224" t="s">
        <v>150</v>
      </c>
    </row>
    <row r="380" spans="2:65" s="1" customFormat="1" ht="22.9" customHeight="1">
      <c r="B380" s="39"/>
      <c r="C380" s="225" t="s">
        <v>809</v>
      </c>
      <c r="D380" s="225" t="s">
        <v>180</v>
      </c>
      <c r="E380" s="226" t="s">
        <v>810</v>
      </c>
      <c r="F380" s="227" t="s">
        <v>811</v>
      </c>
      <c r="G380" s="228" t="s">
        <v>193</v>
      </c>
      <c r="H380" s="229">
        <v>144.43</v>
      </c>
      <c r="I380" s="230"/>
      <c r="J380" s="231">
        <f>ROUND(I380*H380,2)</f>
        <v>0</v>
      </c>
      <c r="K380" s="227" t="s">
        <v>156</v>
      </c>
      <c r="L380" s="232"/>
      <c r="M380" s="233" t="s">
        <v>21</v>
      </c>
      <c r="N380" s="234" t="s">
        <v>42</v>
      </c>
      <c r="O380" s="40"/>
      <c r="P380" s="199">
        <f>O380*H380</f>
        <v>0</v>
      </c>
      <c r="Q380" s="199">
        <v>1.9199999999999998E-2</v>
      </c>
      <c r="R380" s="199">
        <f>Q380*H380</f>
        <v>2.773056</v>
      </c>
      <c r="S380" s="199">
        <v>0</v>
      </c>
      <c r="T380" s="200">
        <f>S380*H380</f>
        <v>0</v>
      </c>
      <c r="AR380" s="22" t="s">
        <v>314</v>
      </c>
      <c r="AT380" s="22" t="s">
        <v>180</v>
      </c>
      <c r="AU380" s="22" t="s">
        <v>81</v>
      </c>
      <c r="AY380" s="22" t="s">
        <v>150</v>
      </c>
      <c r="BE380" s="201">
        <f>IF(N380="základní",J380,0)</f>
        <v>0</v>
      </c>
      <c r="BF380" s="201">
        <f>IF(N380="snížená",J380,0)</f>
        <v>0</v>
      </c>
      <c r="BG380" s="201">
        <f>IF(N380="zákl. přenesená",J380,0)</f>
        <v>0</v>
      </c>
      <c r="BH380" s="201">
        <f>IF(N380="sníž. přenesená",J380,0)</f>
        <v>0</v>
      </c>
      <c r="BI380" s="201">
        <f>IF(N380="nulová",J380,0)</f>
        <v>0</v>
      </c>
      <c r="BJ380" s="22" t="s">
        <v>79</v>
      </c>
      <c r="BK380" s="201">
        <f>ROUND(I380*H380,2)</f>
        <v>0</v>
      </c>
      <c r="BL380" s="22" t="s">
        <v>232</v>
      </c>
      <c r="BM380" s="22" t="s">
        <v>812</v>
      </c>
    </row>
    <row r="381" spans="2:65" s="11" customFormat="1" ht="13.5">
      <c r="B381" s="202"/>
      <c r="C381" s="203"/>
      <c r="D381" s="204" t="s">
        <v>159</v>
      </c>
      <c r="E381" s="203"/>
      <c r="F381" s="206" t="s">
        <v>813</v>
      </c>
      <c r="G381" s="203"/>
      <c r="H381" s="207">
        <v>144.43</v>
      </c>
      <c r="I381" s="208"/>
      <c r="J381" s="203"/>
      <c r="K381" s="203"/>
      <c r="L381" s="209"/>
      <c r="M381" s="210"/>
      <c r="N381" s="211"/>
      <c r="O381" s="211"/>
      <c r="P381" s="211"/>
      <c r="Q381" s="211"/>
      <c r="R381" s="211"/>
      <c r="S381" s="211"/>
      <c r="T381" s="212"/>
      <c r="AT381" s="213" t="s">
        <v>159</v>
      </c>
      <c r="AU381" s="213" t="s">
        <v>81</v>
      </c>
      <c r="AV381" s="11" t="s">
        <v>81</v>
      </c>
      <c r="AW381" s="11" t="s">
        <v>6</v>
      </c>
      <c r="AX381" s="11" t="s">
        <v>79</v>
      </c>
      <c r="AY381" s="213" t="s">
        <v>150</v>
      </c>
    </row>
    <row r="382" spans="2:65" s="10" customFormat="1" ht="29.85" customHeight="1">
      <c r="B382" s="174"/>
      <c r="C382" s="175"/>
      <c r="D382" s="176" t="s">
        <v>70</v>
      </c>
      <c r="E382" s="188" t="s">
        <v>814</v>
      </c>
      <c r="F382" s="188" t="s">
        <v>815</v>
      </c>
      <c r="G382" s="175"/>
      <c r="H382" s="175"/>
      <c r="I382" s="178"/>
      <c r="J382" s="189">
        <f>BK382</f>
        <v>0</v>
      </c>
      <c r="K382" s="175"/>
      <c r="L382" s="180"/>
      <c r="M382" s="181"/>
      <c r="N382" s="182"/>
      <c r="O382" s="182"/>
      <c r="P382" s="183">
        <f>SUM(P383:P385)</f>
        <v>0</v>
      </c>
      <c r="Q382" s="182"/>
      <c r="R382" s="183">
        <f>SUM(R383:R385)</f>
        <v>3.6695000000000005E-2</v>
      </c>
      <c r="S382" s="182"/>
      <c r="T382" s="184">
        <f>SUM(T383:T385)</f>
        <v>0</v>
      </c>
      <c r="AR382" s="185" t="s">
        <v>81</v>
      </c>
      <c r="AT382" s="186" t="s">
        <v>70</v>
      </c>
      <c r="AU382" s="186" t="s">
        <v>79</v>
      </c>
      <c r="AY382" s="185" t="s">
        <v>150</v>
      </c>
      <c r="BK382" s="187">
        <f>SUM(BK383:BK385)</f>
        <v>0</v>
      </c>
    </row>
    <row r="383" spans="2:65" s="1" customFormat="1" ht="22.9" customHeight="1">
      <c r="B383" s="39"/>
      <c r="C383" s="190" t="s">
        <v>816</v>
      </c>
      <c r="D383" s="190" t="s">
        <v>152</v>
      </c>
      <c r="E383" s="191" t="s">
        <v>817</v>
      </c>
      <c r="F383" s="192" t="s">
        <v>818</v>
      </c>
      <c r="G383" s="193" t="s">
        <v>193</v>
      </c>
      <c r="H383" s="194">
        <v>20.5</v>
      </c>
      <c r="I383" s="195"/>
      <c r="J383" s="196">
        <f>ROUND(I383*H383,2)</f>
        <v>0</v>
      </c>
      <c r="K383" s="192" t="s">
        <v>156</v>
      </c>
      <c r="L383" s="59"/>
      <c r="M383" s="197" t="s">
        <v>21</v>
      </c>
      <c r="N383" s="198" t="s">
        <v>42</v>
      </c>
      <c r="O383" s="40"/>
      <c r="P383" s="199">
        <f>O383*H383</f>
        <v>0</v>
      </c>
      <c r="Q383" s="199">
        <v>5.4000000000000001E-4</v>
      </c>
      <c r="R383" s="199">
        <f>Q383*H383</f>
        <v>1.107E-2</v>
      </c>
      <c r="S383" s="199">
        <v>0</v>
      </c>
      <c r="T383" s="200">
        <f>S383*H383</f>
        <v>0</v>
      </c>
      <c r="AR383" s="22" t="s">
        <v>232</v>
      </c>
      <c r="AT383" s="22" t="s">
        <v>152</v>
      </c>
      <c r="AU383" s="22" t="s">
        <v>81</v>
      </c>
      <c r="AY383" s="22" t="s">
        <v>150</v>
      </c>
      <c r="BE383" s="201">
        <f>IF(N383="základní",J383,0)</f>
        <v>0</v>
      </c>
      <c r="BF383" s="201">
        <f>IF(N383="snížená",J383,0)</f>
        <v>0</v>
      </c>
      <c r="BG383" s="201">
        <f>IF(N383="zákl. přenesená",J383,0)</f>
        <v>0</v>
      </c>
      <c r="BH383" s="201">
        <f>IF(N383="sníž. přenesená",J383,0)</f>
        <v>0</v>
      </c>
      <c r="BI383" s="201">
        <f>IF(N383="nulová",J383,0)</f>
        <v>0</v>
      </c>
      <c r="BJ383" s="22" t="s">
        <v>79</v>
      </c>
      <c r="BK383" s="201">
        <f>ROUND(I383*H383,2)</f>
        <v>0</v>
      </c>
      <c r="BL383" s="22" t="s">
        <v>232</v>
      </c>
      <c r="BM383" s="22" t="s">
        <v>819</v>
      </c>
    </row>
    <row r="384" spans="2:65" s="1" customFormat="1" ht="14.45" customHeight="1">
      <c r="B384" s="39"/>
      <c r="C384" s="190" t="s">
        <v>820</v>
      </c>
      <c r="D384" s="190" t="s">
        <v>152</v>
      </c>
      <c r="E384" s="191" t="s">
        <v>821</v>
      </c>
      <c r="F384" s="192" t="s">
        <v>822</v>
      </c>
      <c r="G384" s="193" t="s">
        <v>193</v>
      </c>
      <c r="H384" s="194">
        <v>20.5</v>
      </c>
      <c r="I384" s="195"/>
      <c r="J384" s="196">
        <f>ROUND(I384*H384,2)</f>
        <v>0</v>
      </c>
      <c r="K384" s="192" t="s">
        <v>156</v>
      </c>
      <c r="L384" s="59"/>
      <c r="M384" s="197" t="s">
        <v>21</v>
      </c>
      <c r="N384" s="198" t="s">
        <v>42</v>
      </c>
      <c r="O384" s="40"/>
      <c r="P384" s="199">
        <f>O384*H384</f>
        <v>0</v>
      </c>
      <c r="Q384" s="199">
        <v>1.25E-3</v>
      </c>
      <c r="R384" s="199">
        <f>Q384*H384</f>
        <v>2.5625000000000002E-2</v>
      </c>
      <c r="S384" s="199">
        <v>0</v>
      </c>
      <c r="T384" s="200">
        <f>S384*H384</f>
        <v>0</v>
      </c>
      <c r="AR384" s="22" t="s">
        <v>232</v>
      </c>
      <c r="AT384" s="22" t="s">
        <v>152</v>
      </c>
      <c r="AU384" s="22" t="s">
        <v>81</v>
      </c>
      <c r="AY384" s="22" t="s">
        <v>150</v>
      </c>
      <c r="BE384" s="201">
        <f>IF(N384="základní",J384,0)</f>
        <v>0</v>
      </c>
      <c r="BF384" s="201">
        <f>IF(N384="snížená",J384,0)</f>
        <v>0</v>
      </c>
      <c r="BG384" s="201">
        <f>IF(N384="zákl. přenesená",J384,0)</f>
        <v>0</v>
      </c>
      <c r="BH384" s="201">
        <f>IF(N384="sníž. přenesená",J384,0)</f>
        <v>0</v>
      </c>
      <c r="BI384" s="201">
        <f>IF(N384="nulová",J384,0)</f>
        <v>0</v>
      </c>
      <c r="BJ384" s="22" t="s">
        <v>79</v>
      </c>
      <c r="BK384" s="201">
        <f>ROUND(I384*H384,2)</f>
        <v>0</v>
      </c>
      <c r="BL384" s="22" t="s">
        <v>232</v>
      </c>
      <c r="BM384" s="22" t="s">
        <v>823</v>
      </c>
    </row>
    <row r="385" spans="2:65" s="11" customFormat="1" ht="13.5">
      <c r="B385" s="202"/>
      <c r="C385" s="203"/>
      <c r="D385" s="204" t="s">
        <v>159</v>
      </c>
      <c r="E385" s="205" t="s">
        <v>21</v>
      </c>
      <c r="F385" s="206" t="s">
        <v>824</v>
      </c>
      <c r="G385" s="203"/>
      <c r="H385" s="207">
        <v>20.5</v>
      </c>
      <c r="I385" s="208"/>
      <c r="J385" s="203"/>
      <c r="K385" s="203"/>
      <c r="L385" s="209"/>
      <c r="M385" s="210"/>
      <c r="N385" s="211"/>
      <c r="O385" s="211"/>
      <c r="P385" s="211"/>
      <c r="Q385" s="211"/>
      <c r="R385" s="211"/>
      <c r="S385" s="211"/>
      <c r="T385" s="212"/>
      <c r="AT385" s="213" t="s">
        <v>159</v>
      </c>
      <c r="AU385" s="213" t="s">
        <v>81</v>
      </c>
      <c r="AV385" s="11" t="s">
        <v>81</v>
      </c>
      <c r="AW385" s="11" t="s">
        <v>35</v>
      </c>
      <c r="AX385" s="11" t="s">
        <v>79</v>
      </c>
      <c r="AY385" s="213" t="s">
        <v>150</v>
      </c>
    </row>
    <row r="386" spans="2:65" s="10" customFormat="1" ht="29.85" customHeight="1">
      <c r="B386" s="174"/>
      <c r="C386" s="175"/>
      <c r="D386" s="176" t="s">
        <v>70</v>
      </c>
      <c r="E386" s="188" t="s">
        <v>825</v>
      </c>
      <c r="F386" s="188" t="s">
        <v>826</v>
      </c>
      <c r="G386" s="175"/>
      <c r="H386" s="175"/>
      <c r="I386" s="178"/>
      <c r="J386" s="189">
        <f>BK386</f>
        <v>0</v>
      </c>
      <c r="K386" s="175"/>
      <c r="L386" s="180"/>
      <c r="M386" s="181"/>
      <c r="N386" s="182"/>
      <c r="O386" s="182"/>
      <c r="P386" s="183">
        <f>SUM(P387:P403)</f>
        <v>0</v>
      </c>
      <c r="Q386" s="182"/>
      <c r="R386" s="183">
        <f>SUM(R387:R403)</f>
        <v>2.6966483999999999</v>
      </c>
      <c r="S386" s="182"/>
      <c r="T386" s="184">
        <f>SUM(T387:T403)</f>
        <v>0</v>
      </c>
      <c r="AR386" s="185" t="s">
        <v>81</v>
      </c>
      <c r="AT386" s="186" t="s">
        <v>70</v>
      </c>
      <c r="AU386" s="186" t="s">
        <v>79</v>
      </c>
      <c r="AY386" s="185" t="s">
        <v>150</v>
      </c>
      <c r="BK386" s="187">
        <f>SUM(BK387:BK403)</f>
        <v>0</v>
      </c>
    </row>
    <row r="387" spans="2:65" s="1" customFormat="1" ht="22.9" customHeight="1">
      <c r="B387" s="39"/>
      <c r="C387" s="190" t="s">
        <v>827</v>
      </c>
      <c r="D387" s="190" t="s">
        <v>152</v>
      </c>
      <c r="E387" s="191" t="s">
        <v>828</v>
      </c>
      <c r="F387" s="192" t="s">
        <v>829</v>
      </c>
      <c r="G387" s="193" t="s">
        <v>193</v>
      </c>
      <c r="H387" s="194">
        <v>158.44</v>
      </c>
      <c r="I387" s="195"/>
      <c r="J387" s="196">
        <f>ROUND(I387*H387,2)</f>
        <v>0</v>
      </c>
      <c r="K387" s="192" t="s">
        <v>156</v>
      </c>
      <c r="L387" s="59"/>
      <c r="M387" s="197" t="s">
        <v>21</v>
      </c>
      <c r="N387" s="198" t="s">
        <v>42</v>
      </c>
      <c r="O387" s="40"/>
      <c r="P387" s="199">
        <f>O387*H387</f>
        <v>0</v>
      </c>
      <c r="Q387" s="199">
        <v>3.0000000000000001E-3</v>
      </c>
      <c r="R387" s="199">
        <f>Q387*H387</f>
        <v>0.47532000000000002</v>
      </c>
      <c r="S387" s="199">
        <v>0</v>
      </c>
      <c r="T387" s="200">
        <f>S387*H387</f>
        <v>0</v>
      </c>
      <c r="AR387" s="22" t="s">
        <v>232</v>
      </c>
      <c r="AT387" s="22" t="s">
        <v>152</v>
      </c>
      <c r="AU387" s="22" t="s">
        <v>81</v>
      </c>
      <c r="AY387" s="22" t="s">
        <v>150</v>
      </c>
      <c r="BE387" s="201">
        <f>IF(N387="základní",J387,0)</f>
        <v>0</v>
      </c>
      <c r="BF387" s="201">
        <f>IF(N387="snížená",J387,0)</f>
        <v>0</v>
      </c>
      <c r="BG387" s="201">
        <f>IF(N387="zákl. přenesená",J387,0)</f>
        <v>0</v>
      </c>
      <c r="BH387" s="201">
        <f>IF(N387="sníž. přenesená",J387,0)</f>
        <v>0</v>
      </c>
      <c r="BI387" s="201">
        <f>IF(N387="nulová",J387,0)</f>
        <v>0</v>
      </c>
      <c r="BJ387" s="22" t="s">
        <v>79</v>
      </c>
      <c r="BK387" s="201">
        <f>ROUND(I387*H387,2)</f>
        <v>0</v>
      </c>
      <c r="BL387" s="22" t="s">
        <v>232</v>
      </c>
      <c r="BM387" s="22" t="s">
        <v>830</v>
      </c>
    </row>
    <row r="388" spans="2:65" s="11" customFormat="1" ht="13.5">
      <c r="B388" s="202"/>
      <c r="C388" s="203"/>
      <c r="D388" s="204" t="s">
        <v>159</v>
      </c>
      <c r="E388" s="205" t="s">
        <v>21</v>
      </c>
      <c r="F388" s="206" t="s">
        <v>831</v>
      </c>
      <c r="G388" s="203"/>
      <c r="H388" s="207">
        <v>20.399999999999999</v>
      </c>
      <c r="I388" s="208"/>
      <c r="J388" s="203"/>
      <c r="K388" s="203"/>
      <c r="L388" s="209"/>
      <c r="M388" s="210"/>
      <c r="N388" s="211"/>
      <c r="O388" s="211"/>
      <c r="P388" s="211"/>
      <c r="Q388" s="211"/>
      <c r="R388" s="211"/>
      <c r="S388" s="211"/>
      <c r="T388" s="212"/>
      <c r="AT388" s="213" t="s">
        <v>159</v>
      </c>
      <c r="AU388" s="213" t="s">
        <v>81</v>
      </c>
      <c r="AV388" s="11" t="s">
        <v>81</v>
      </c>
      <c r="AW388" s="11" t="s">
        <v>35</v>
      </c>
      <c r="AX388" s="11" t="s">
        <v>71</v>
      </c>
      <c r="AY388" s="213" t="s">
        <v>150</v>
      </c>
    </row>
    <row r="389" spans="2:65" s="11" customFormat="1" ht="13.5">
      <c r="B389" s="202"/>
      <c r="C389" s="203"/>
      <c r="D389" s="204" t="s">
        <v>159</v>
      </c>
      <c r="E389" s="205" t="s">
        <v>21</v>
      </c>
      <c r="F389" s="206" t="s">
        <v>832</v>
      </c>
      <c r="G389" s="203"/>
      <c r="H389" s="207">
        <v>24.6</v>
      </c>
      <c r="I389" s="208"/>
      <c r="J389" s="203"/>
      <c r="K389" s="203"/>
      <c r="L389" s="209"/>
      <c r="M389" s="210"/>
      <c r="N389" s="211"/>
      <c r="O389" s="211"/>
      <c r="P389" s="211"/>
      <c r="Q389" s="211"/>
      <c r="R389" s="211"/>
      <c r="S389" s="211"/>
      <c r="T389" s="212"/>
      <c r="AT389" s="213" t="s">
        <v>159</v>
      </c>
      <c r="AU389" s="213" t="s">
        <v>81</v>
      </c>
      <c r="AV389" s="11" t="s">
        <v>81</v>
      </c>
      <c r="AW389" s="11" t="s">
        <v>35</v>
      </c>
      <c r="AX389" s="11" t="s">
        <v>71</v>
      </c>
      <c r="AY389" s="213" t="s">
        <v>150</v>
      </c>
    </row>
    <row r="390" spans="2:65" s="11" customFormat="1" ht="13.5">
      <c r="B390" s="202"/>
      <c r="C390" s="203"/>
      <c r="D390" s="204" t="s">
        <v>159</v>
      </c>
      <c r="E390" s="205" t="s">
        <v>21</v>
      </c>
      <c r="F390" s="206" t="s">
        <v>833</v>
      </c>
      <c r="G390" s="203"/>
      <c r="H390" s="207">
        <v>8.58</v>
      </c>
      <c r="I390" s="208"/>
      <c r="J390" s="203"/>
      <c r="K390" s="203"/>
      <c r="L390" s="209"/>
      <c r="M390" s="210"/>
      <c r="N390" s="211"/>
      <c r="O390" s="211"/>
      <c r="P390" s="211"/>
      <c r="Q390" s="211"/>
      <c r="R390" s="211"/>
      <c r="S390" s="211"/>
      <c r="T390" s="212"/>
      <c r="AT390" s="213" t="s">
        <v>159</v>
      </c>
      <c r="AU390" s="213" t="s">
        <v>81</v>
      </c>
      <c r="AV390" s="11" t="s">
        <v>81</v>
      </c>
      <c r="AW390" s="11" t="s">
        <v>35</v>
      </c>
      <c r="AX390" s="11" t="s">
        <v>71</v>
      </c>
      <c r="AY390" s="213" t="s">
        <v>150</v>
      </c>
    </row>
    <row r="391" spans="2:65" s="11" customFormat="1" ht="13.5">
      <c r="B391" s="202"/>
      <c r="C391" s="203"/>
      <c r="D391" s="204" t="s">
        <v>159</v>
      </c>
      <c r="E391" s="205" t="s">
        <v>21</v>
      </c>
      <c r="F391" s="206" t="s">
        <v>834</v>
      </c>
      <c r="G391" s="203"/>
      <c r="H391" s="207">
        <v>18.399999999999999</v>
      </c>
      <c r="I391" s="208"/>
      <c r="J391" s="203"/>
      <c r="K391" s="203"/>
      <c r="L391" s="209"/>
      <c r="M391" s="210"/>
      <c r="N391" s="211"/>
      <c r="O391" s="211"/>
      <c r="P391" s="211"/>
      <c r="Q391" s="211"/>
      <c r="R391" s="211"/>
      <c r="S391" s="211"/>
      <c r="T391" s="212"/>
      <c r="AT391" s="213" t="s">
        <v>159</v>
      </c>
      <c r="AU391" s="213" t="s">
        <v>81</v>
      </c>
      <c r="AV391" s="11" t="s">
        <v>81</v>
      </c>
      <c r="AW391" s="11" t="s">
        <v>35</v>
      </c>
      <c r="AX391" s="11" t="s">
        <v>71</v>
      </c>
      <c r="AY391" s="213" t="s">
        <v>150</v>
      </c>
    </row>
    <row r="392" spans="2:65" s="11" customFormat="1" ht="13.5">
      <c r="B392" s="202"/>
      <c r="C392" s="203"/>
      <c r="D392" s="204" t="s">
        <v>159</v>
      </c>
      <c r="E392" s="205" t="s">
        <v>21</v>
      </c>
      <c r="F392" s="206" t="s">
        <v>832</v>
      </c>
      <c r="G392" s="203"/>
      <c r="H392" s="207">
        <v>24.6</v>
      </c>
      <c r="I392" s="208"/>
      <c r="J392" s="203"/>
      <c r="K392" s="203"/>
      <c r="L392" s="209"/>
      <c r="M392" s="210"/>
      <c r="N392" s="211"/>
      <c r="O392" s="211"/>
      <c r="P392" s="211"/>
      <c r="Q392" s="211"/>
      <c r="R392" s="211"/>
      <c r="S392" s="211"/>
      <c r="T392" s="212"/>
      <c r="AT392" s="213" t="s">
        <v>159</v>
      </c>
      <c r="AU392" s="213" t="s">
        <v>81</v>
      </c>
      <c r="AV392" s="11" t="s">
        <v>81</v>
      </c>
      <c r="AW392" s="11" t="s">
        <v>35</v>
      </c>
      <c r="AX392" s="11" t="s">
        <v>71</v>
      </c>
      <c r="AY392" s="213" t="s">
        <v>150</v>
      </c>
    </row>
    <row r="393" spans="2:65" s="11" customFormat="1" ht="13.5">
      <c r="B393" s="202"/>
      <c r="C393" s="203"/>
      <c r="D393" s="204" t="s">
        <v>159</v>
      </c>
      <c r="E393" s="205" t="s">
        <v>21</v>
      </c>
      <c r="F393" s="206" t="s">
        <v>835</v>
      </c>
      <c r="G393" s="203"/>
      <c r="H393" s="207">
        <v>12.04</v>
      </c>
      <c r="I393" s="208"/>
      <c r="J393" s="203"/>
      <c r="K393" s="203"/>
      <c r="L393" s="209"/>
      <c r="M393" s="210"/>
      <c r="N393" s="211"/>
      <c r="O393" s="211"/>
      <c r="P393" s="211"/>
      <c r="Q393" s="211"/>
      <c r="R393" s="211"/>
      <c r="S393" s="211"/>
      <c r="T393" s="212"/>
      <c r="AT393" s="213" t="s">
        <v>159</v>
      </c>
      <c r="AU393" s="213" t="s">
        <v>81</v>
      </c>
      <c r="AV393" s="11" t="s">
        <v>81</v>
      </c>
      <c r="AW393" s="11" t="s">
        <v>35</v>
      </c>
      <c r="AX393" s="11" t="s">
        <v>71</v>
      </c>
      <c r="AY393" s="213" t="s">
        <v>150</v>
      </c>
    </row>
    <row r="394" spans="2:65" s="11" customFormat="1" ht="13.5">
      <c r="B394" s="202"/>
      <c r="C394" s="203"/>
      <c r="D394" s="204" t="s">
        <v>159</v>
      </c>
      <c r="E394" s="205" t="s">
        <v>21</v>
      </c>
      <c r="F394" s="206" t="s">
        <v>836</v>
      </c>
      <c r="G394" s="203"/>
      <c r="H394" s="207">
        <v>18.920000000000002</v>
      </c>
      <c r="I394" s="208"/>
      <c r="J394" s="203"/>
      <c r="K394" s="203"/>
      <c r="L394" s="209"/>
      <c r="M394" s="210"/>
      <c r="N394" s="211"/>
      <c r="O394" s="211"/>
      <c r="P394" s="211"/>
      <c r="Q394" s="211"/>
      <c r="R394" s="211"/>
      <c r="S394" s="211"/>
      <c r="T394" s="212"/>
      <c r="AT394" s="213" t="s">
        <v>159</v>
      </c>
      <c r="AU394" s="213" t="s">
        <v>81</v>
      </c>
      <c r="AV394" s="11" t="s">
        <v>81</v>
      </c>
      <c r="AW394" s="11" t="s">
        <v>35</v>
      </c>
      <c r="AX394" s="11" t="s">
        <v>71</v>
      </c>
      <c r="AY394" s="213" t="s">
        <v>150</v>
      </c>
    </row>
    <row r="395" spans="2:65" s="11" customFormat="1" ht="13.5">
      <c r="B395" s="202"/>
      <c r="C395" s="203"/>
      <c r="D395" s="204" t="s">
        <v>159</v>
      </c>
      <c r="E395" s="205" t="s">
        <v>21</v>
      </c>
      <c r="F395" s="206" t="s">
        <v>837</v>
      </c>
      <c r="G395" s="203"/>
      <c r="H395" s="207">
        <v>8.52</v>
      </c>
      <c r="I395" s="208"/>
      <c r="J395" s="203"/>
      <c r="K395" s="203"/>
      <c r="L395" s="209"/>
      <c r="M395" s="210"/>
      <c r="N395" s="211"/>
      <c r="O395" s="211"/>
      <c r="P395" s="211"/>
      <c r="Q395" s="211"/>
      <c r="R395" s="211"/>
      <c r="S395" s="211"/>
      <c r="T395" s="212"/>
      <c r="AT395" s="213" t="s">
        <v>159</v>
      </c>
      <c r="AU395" s="213" t="s">
        <v>81</v>
      </c>
      <c r="AV395" s="11" t="s">
        <v>81</v>
      </c>
      <c r="AW395" s="11" t="s">
        <v>35</v>
      </c>
      <c r="AX395" s="11" t="s">
        <v>71</v>
      </c>
      <c r="AY395" s="213" t="s">
        <v>150</v>
      </c>
    </row>
    <row r="396" spans="2:65" s="11" customFormat="1" ht="13.5">
      <c r="B396" s="202"/>
      <c r="C396" s="203"/>
      <c r="D396" s="204" t="s">
        <v>159</v>
      </c>
      <c r="E396" s="205" t="s">
        <v>21</v>
      </c>
      <c r="F396" s="206" t="s">
        <v>838</v>
      </c>
      <c r="G396" s="203"/>
      <c r="H396" s="207">
        <v>10.18</v>
      </c>
      <c r="I396" s="208"/>
      <c r="J396" s="203"/>
      <c r="K396" s="203"/>
      <c r="L396" s="209"/>
      <c r="M396" s="210"/>
      <c r="N396" s="211"/>
      <c r="O396" s="211"/>
      <c r="P396" s="211"/>
      <c r="Q396" s="211"/>
      <c r="R396" s="211"/>
      <c r="S396" s="211"/>
      <c r="T396" s="212"/>
      <c r="AT396" s="213" t="s">
        <v>159</v>
      </c>
      <c r="AU396" s="213" t="s">
        <v>81</v>
      </c>
      <c r="AV396" s="11" t="s">
        <v>81</v>
      </c>
      <c r="AW396" s="11" t="s">
        <v>35</v>
      </c>
      <c r="AX396" s="11" t="s">
        <v>71</v>
      </c>
      <c r="AY396" s="213" t="s">
        <v>150</v>
      </c>
    </row>
    <row r="397" spans="2:65" s="11" customFormat="1" ht="13.5">
      <c r="B397" s="202"/>
      <c r="C397" s="203"/>
      <c r="D397" s="204" t="s">
        <v>159</v>
      </c>
      <c r="E397" s="205" t="s">
        <v>21</v>
      </c>
      <c r="F397" s="206" t="s">
        <v>839</v>
      </c>
      <c r="G397" s="203"/>
      <c r="H397" s="207">
        <v>12.2</v>
      </c>
      <c r="I397" s="208"/>
      <c r="J397" s="203"/>
      <c r="K397" s="203"/>
      <c r="L397" s="209"/>
      <c r="M397" s="210"/>
      <c r="N397" s="211"/>
      <c r="O397" s="211"/>
      <c r="P397" s="211"/>
      <c r="Q397" s="211"/>
      <c r="R397" s="211"/>
      <c r="S397" s="211"/>
      <c r="T397" s="212"/>
      <c r="AT397" s="213" t="s">
        <v>159</v>
      </c>
      <c r="AU397" s="213" t="s">
        <v>81</v>
      </c>
      <c r="AV397" s="11" t="s">
        <v>81</v>
      </c>
      <c r="AW397" s="11" t="s">
        <v>35</v>
      </c>
      <c r="AX397" s="11" t="s">
        <v>71</v>
      </c>
      <c r="AY397" s="213" t="s">
        <v>150</v>
      </c>
    </row>
    <row r="398" spans="2:65" s="12" customFormat="1" ht="13.5">
      <c r="B398" s="214"/>
      <c r="C398" s="215"/>
      <c r="D398" s="204" t="s">
        <v>159</v>
      </c>
      <c r="E398" s="216" t="s">
        <v>21</v>
      </c>
      <c r="F398" s="217" t="s">
        <v>162</v>
      </c>
      <c r="G398" s="215"/>
      <c r="H398" s="218">
        <v>158.44</v>
      </c>
      <c r="I398" s="219"/>
      <c r="J398" s="215"/>
      <c r="K398" s="215"/>
      <c r="L398" s="220"/>
      <c r="M398" s="221"/>
      <c r="N398" s="222"/>
      <c r="O398" s="222"/>
      <c r="P398" s="222"/>
      <c r="Q398" s="222"/>
      <c r="R398" s="222"/>
      <c r="S398" s="222"/>
      <c r="T398" s="223"/>
      <c r="AT398" s="224" t="s">
        <v>159</v>
      </c>
      <c r="AU398" s="224" t="s">
        <v>81</v>
      </c>
      <c r="AV398" s="12" t="s">
        <v>157</v>
      </c>
      <c r="AW398" s="12" t="s">
        <v>35</v>
      </c>
      <c r="AX398" s="12" t="s">
        <v>79</v>
      </c>
      <c r="AY398" s="224" t="s">
        <v>150</v>
      </c>
    </row>
    <row r="399" spans="2:65" s="1" customFormat="1" ht="22.9" customHeight="1">
      <c r="B399" s="39"/>
      <c r="C399" s="225" t="s">
        <v>840</v>
      </c>
      <c r="D399" s="225" t="s">
        <v>180</v>
      </c>
      <c r="E399" s="226" t="s">
        <v>841</v>
      </c>
      <c r="F399" s="227" t="s">
        <v>842</v>
      </c>
      <c r="G399" s="228" t="s">
        <v>193</v>
      </c>
      <c r="H399" s="229">
        <v>174.28399999999999</v>
      </c>
      <c r="I399" s="230"/>
      <c r="J399" s="231">
        <f>ROUND(I399*H399,2)</f>
        <v>0</v>
      </c>
      <c r="K399" s="227" t="s">
        <v>156</v>
      </c>
      <c r="L399" s="232"/>
      <c r="M399" s="233" t="s">
        <v>21</v>
      </c>
      <c r="N399" s="234" t="s">
        <v>42</v>
      </c>
      <c r="O399" s="40"/>
      <c r="P399" s="199">
        <f>O399*H399</f>
        <v>0</v>
      </c>
      <c r="Q399" s="199">
        <v>1.26E-2</v>
      </c>
      <c r="R399" s="199">
        <f>Q399*H399</f>
        <v>2.1959784</v>
      </c>
      <c r="S399" s="199">
        <v>0</v>
      </c>
      <c r="T399" s="200">
        <f>S399*H399</f>
        <v>0</v>
      </c>
      <c r="AR399" s="22" t="s">
        <v>314</v>
      </c>
      <c r="AT399" s="22" t="s">
        <v>180</v>
      </c>
      <c r="AU399" s="22" t="s">
        <v>81</v>
      </c>
      <c r="AY399" s="22" t="s">
        <v>150</v>
      </c>
      <c r="BE399" s="201">
        <f>IF(N399="základní",J399,0)</f>
        <v>0</v>
      </c>
      <c r="BF399" s="201">
        <f>IF(N399="snížená",J399,0)</f>
        <v>0</v>
      </c>
      <c r="BG399" s="201">
        <f>IF(N399="zákl. přenesená",J399,0)</f>
        <v>0</v>
      </c>
      <c r="BH399" s="201">
        <f>IF(N399="sníž. přenesená",J399,0)</f>
        <v>0</v>
      </c>
      <c r="BI399" s="201">
        <f>IF(N399="nulová",J399,0)</f>
        <v>0</v>
      </c>
      <c r="BJ399" s="22" t="s">
        <v>79</v>
      </c>
      <c r="BK399" s="201">
        <f>ROUND(I399*H399,2)</f>
        <v>0</v>
      </c>
      <c r="BL399" s="22" t="s">
        <v>232</v>
      </c>
      <c r="BM399" s="22" t="s">
        <v>843</v>
      </c>
    </row>
    <row r="400" spans="2:65" s="11" customFormat="1" ht="13.5">
      <c r="B400" s="202"/>
      <c r="C400" s="203"/>
      <c r="D400" s="204" t="s">
        <v>159</v>
      </c>
      <c r="E400" s="203"/>
      <c r="F400" s="206" t="s">
        <v>844</v>
      </c>
      <c r="G400" s="203"/>
      <c r="H400" s="207">
        <v>174.28399999999999</v>
      </c>
      <c r="I400" s="208"/>
      <c r="J400" s="203"/>
      <c r="K400" s="203"/>
      <c r="L400" s="209"/>
      <c r="M400" s="210"/>
      <c r="N400" s="211"/>
      <c r="O400" s="211"/>
      <c r="P400" s="211"/>
      <c r="Q400" s="211"/>
      <c r="R400" s="211"/>
      <c r="S400" s="211"/>
      <c r="T400" s="212"/>
      <c r="AT400" s="213" t="s">
        <v>159</v>
      </c>
      <c r="AU400" s="213" t="s">
        <v>81</v>
      </c>
      <c r="AV400" s="11" t="s">
        <v>81</v>
      </c>
      <c r="AW400" s="11" t="s">
        <v>6</v>
      </c>
      <c r="AX400" s="11" t="s">
        <v>79</v>
      </c>
      <c r="AY400" s="213" t="s">
        <v>150</v>
      </c>
    </row>
    <row r="401" spans="2:65" s="1" customFormat="1" ht="14.45" customHeight="1">
      <c r="B401" s="39"/>
      <c r="C401" s="190" t="s">
        <v>845</v>
      </c>
      <c r="D401" s="190" t="s">
        <v>152</v>
      </c>
      <c r="E401" s="191" t="s">
        <v>846</v>
      </c>
      <c r="F401" s="192" t="s">
        <v>847</v>
      </c>
      <c r="G401" s="193" t="s">
        <v>260</v>
      </c>
      <c r="H401" s="194">
        <v>13</v>
      </c>
      <c r="I401" s="195"/>
      <c r="J401" s="196">
        <f>ROUND(I401*H401,2)</f>
        <v>0</v>
      </c>
      <c r="K401" s="192" t="s">
        <v>156</v>
      </c>
      <c r="L401" s="59"/>
      <c r="M401" s="197" t="s">
        <v>21</v>
      </c>
      <c r="N401" s="198" t="s">
        <v>42</v>
      </c>
      <c r="O401" s="40"/>
      <c r="P401" s="199">
        <f>O401*H401</f>
        <v>0</v>
      </c>
      <c r="Q401" s="199">
        <v>3.1E-4</v>
      </c>
      <c r="R401" s="199">
        <f>Q401*H401</f>
        <v>4.0299999999999997E-3</v>
      </c>
      <c r="S401" s="199">
        <v>0</v>
      </c>
      <c r="T401" s="200">
        <f>S401*H401</f>
        <v>0</v>
      </c>
      <c r="AR401" s="22" t="s">
        <v>232</v>
      </c>
      <c r="AT401" s="22" t="s">
        <v>152</v>
      </c>
      <c r="AU401" s="22" t="s">
        <v>81</v>
      </c>
      <c r="AY401" s="22" t="s">
        <v>150</v>
      </c>
      <c r="BE401" s="201">
        <f>IF(N401="základní",J401,0)</f>
        <v>0</v>
      </c>
      <c r="BF401" s="201">
        <f>IF(N401="snížená",J401,0)</f>
        <v>0</v>
      </c>
      <c r="BG401" s="201">
        <f>IF(N401="zákl. přenesená",J401,0)</f>
        <v>0</v>
      </c>
      <c r="BH401" s="201">
        <f>IF(N401="sníž. přenesená",J401,0)</f>
        <v>0</v>
      </c>
      <c r="BI401" s="201">
        <f>IF(N401="nulová",J401,0)</f>
        <v>0</v>
      </c>
      <c r="BJ401" s="22" t="s">
        <v>79</v>
      </c>
      <c r="BK401" s="201">
        <f>ROUND(I401*H401,2)</f>
        <v>0</v>
      </c>
      <c r="BL401" s="22" t="s">
        <v>232</v>
      </c>
      <c r="BM401" s="22" t="s">
        <v>848</v>
      </c>
    </row>
    <row r="402" spans="2:65" s="1" customFormat="1" ht="14.45" customHeight="1">
      <c r="B402" s="39"/>
      <c r="C402" s="190" t="s">
        <v>849</v>
      </c>
      <c r="D402" s="190" t="s">
        <v>152</v>
      </c>
      <c r="E402" s="191" t="s">
        <v>850</v>
      </c>
      <c r="F402" s="192" t="s">
        <v>851</v>
      </c>
      <c r="G402" s="193" t="s">
        <v>260</v>
      </c>
      <c r="H402" s="194">
        <v>82</v>
      </c>
      <c r="I402" s="195"/>
      <c r="J402" s="196">
        <f>ROUND(I402*H402,2)</f>
        <v>0</v>
      </c>
      <c r="K402" s="192" t="s">
        <v>156</v>
      </c>
      <c r="L402" s="59"/>
      <c r="M402" s="197" t="s">
        <v>21</v>
      </c>
      <c r="N402" s="198" t="s">
        <v>42</v>
      </c>
      <c r="O402" s="40"/>
      <c r="P402" s="199">
        <f>O402*H402</f>
        <v>0</v>
      </c>
      <c r="Q402" s="199">
        <v>2.5999999999999998E-4</v>
      </c>
      <c r="R402" s="199">
        <f>Q402*H402</f>
        <v>2.1319999999999999E-2</v>
      </c>
      <c r="S402" s="199">
        <v>0</v>
      </c>
      <c r="T402" s="200">
        <f>S402*H402</f>
        <v>0</v>
      </c>
      <c r="AR402" s="22" t="s">
        <v>232</v>
      </c>
      <c r="AT402" s="22" t="s">
        <v>152</v>
      </c>
      <c r="AU402" s="22" t="s">
        <v>81</v>
      </c>
      <c r="AY402" s="22" t="s">
        <v>150</v>
      </c>
      <c r="BE402" s="201">
        <f>IF(N402="základní",J402,0)</f>
        <v>0</v>
      </c>
      <c r="BF402" s="201">
        <f>IF(N402="snížená",J402,0)</f>
        <v>0</v>
      </c>
      <c r="BG402" s="201">
        <f>IF(N402="zákl. přenesená",J402,0)</f>
        <v>0</v>
      </c>
      <c r="BH402" s="201">
        <f>IF(N402="sníž. přenesená",J402,0)</f>
        <v>0</v>
      </c>
      <c r="BI402" s="201">
        <f>IF(N402="nulová",J402,0)</f>
        <v>0</v>
      </c>
      <c r="BJ402" s="22" t="s">
        <v>79</v>
      </c>
      <c r="BK402" s="201">
        <f>ROUND(I402*H402,2)</f>
        <v>0</v>
      </c>
      <c r="BL402" s="22" t="s">
        <v>232</v>
      </c>
      <c r="BM402" s="22" t="s">
        <v>852</v>
      </c>
    </row>
    <row r="403" spans="2:65" s="1" customFormat="1" ht="22.9" customHeight="1">
      <c r="B403" s="39"/>
      <c r="C403" s="190" t="s">
        <v>853</v>
      </c>
      <c r="D403" s="190" t="s">
        <v>152</v>
      </c>
      <c r="E403" s="191" t="s">
        <v>854</v>
      </c>
      <c r="F403" s="192" t="s">
        <v>855</v>
      </c>
      <c r="G403" s="193" t="s">
        <v>172</v>
      </c>
      <c r="H403" s="194">
        <v>2.6970000000000001</v>
      </c>
      <c r="I403" s="195"/>
      <c r="J403" s="196">
        <f>ROUND(I403*H403,2)</f>
        <v>0</v>
      </c>
      <c r="K403" s="192" t="s">
        <v>156</v>
      </c>
      <c r="L403" s="59"/>
      <c r="M403" s="197" t="s">
        <v>21</v>
      </c>
      <c r="N403" s="198" t="s">
        <v>42</v>
      </c>
      <c r="O403" s="40"/>
      <c r="P403" s="199">
        <f>O403*H403</f>
        <v>0</v>
      </c>
      <c r="Q403" s="199">
        <v>0</v>
      </c>
      <c r="R403" s="199">
        <f>Q403*H403</f>
        <v>0</v>
      </c>
      <c r="S403" s="199">
        <v>0</v>
      </c>
      <c r="T403" s="200">
        <f>S403*H403</f>
        <v>0</v>
      </c>
      <c r="AR403" s="22" t="s">
        <v>232</v>
      </c>
      <c r="AT403" s="22" t="s">
        <v>152</v>
      </c>
      <c r="AU403" s="22" t="s">
        <v>81</v>
      </c>
      <c r="AY403" s="22" t="s">
        <v>150</v>
      </c>
      <c r="BE403" s="201">
        <f>IF(N403="základní",J403,0)</f>
        <v>0</v>
      </c>
      <c r="BF403" s="201">
        <f>IF(N403="snížená",J403,0)</f>
        <v>0</v>
      </c>
      <c r="BG403" s="201">
        <f>IF(N403="zákl. přenesená",J403,0)</f>
        <v>0</v>
      </c>
      <c r="BH403" s="201">
        <f>IF(N403="sníž. přenesená",J403,0)</f>
        <v>0</v>
      </c>
      <c r="BI403" s="201">
        <f>IF(N403="nulová",J403,0)</f>
        <v>0</v>
      </c>
      <c r="BJ403" s="22" t="s">
        <v>79</v>
      </c>
      <c r="BK403" s="201">
        <f>ROUND(I403*H403,2)</f>
        <v>0</v>
      </c>
      <c r="BL403" s="22" t="s">
        <v>232</v>
      </c>
      <c r="BM403" s="22" t="s">
        <v>856</v>
      </c>
    </row>
    <row r="404" spans="2:65" s="10" customFormat="1" ht="29.85" customHeight="1">
      <c r="B404" s="174"/>
      <c r="C404" s="175"/>
      <c r="D404" s="176" t="s">
        <v>70</v>
      </c>
      <c r="E404" s="188" t="s">
        <v>857</v>
      </c>
      <c r="F404" s="188" t="s">
        <v>858</v>
      </c>
      <c r="G404" s="175"/>
      <c r="H404" s="175"/>
      <c r="I404" s="178"/>
      <c r="J404" s="189">
        <f>BK404</f>
        <v>0</v>
      </c>
      <c r="K404" s="175"/>
      <c r="L404" s="180"/>
      <c r="M404" s="181"/>
      <c r="N404" s="182"/>
      <c r="O404" s="182"/>
      <c r="P404" s="183">
        <f>SUM(P405:P411)</f>
        <v>0</v>
      </c>
      <c r="Q404" s="182"/>
      <c r="R404" s="183">
        <f>SUM(R405:R411)</f>
        <v>9.7399200000000009E-3</v>
      </c>
      <c r="S404" s="182"/>
      <c r="T404" s="184">
        <f>SUM(T405:T411)</f>
        <v>0</v>
      </c>
      <c r="AR404" s="185" t="s">
        <v>81</v>
      </c>
      <c r="AT404" s="186" t="s">
        <v>70</v>
      </c>
      <c r="AU404" s="186" t="s">
        <v>79</v>
      </c>
      <c r="AY404" s="185" t="s">
        <v>150</v>
      </c>
      <c r="BK404" s="187">
        <f>SUM(BK405:BK411)</f>
        <v>0</v>
      </c>
    </row>
    <row r="405" spans="2:65" s="1" customFormat="1" ht="22.9" customHeight="1">
      <c r="B405" s="39"/>
      <c r="C405" s="190" t="s">
        <v>859</v>
      </c>
      <c r="D405" s="190" t="s">
        <v>152</v>
      </c>
      <c r="E405" s="191" t="s">
        <v>860</v>
      </c>
      <c r="F405" s="192" t="s">
        <v>861</v>
      </c>
      <c r="G405" s="193" t="s">
        <v>193</v>
      </c>
      <c r="H405" s="194">
        <v>16.692</v>
      </c>
      <c r="I405" s="195"/>
      <c r="J405" s="196">
        <f>ROUND(I405*H405,2)</f>
        <v>0</v>
      </c>
      <c r="K405" s="192" t="s">
        <v>156</v>
      </c>
      <c r="L405" s="59"/>
      <c r="M405" s="197" t="s">
        <v>21</v>
      </c>
      <c r="N405" s="198" t="s">
        <v>42</v>
      </c>
      <c r="O405" s="40"/>
      <c r="P405" s="199">
        <f>O405*H405</f>
        <v>0</v>
      </c>
      <c r="Q405" s="199">
        <v>2.0000000000000002E-5</v>
      </c>
      <c r="R405" s="199">
        <f>Q405*H405</f>
        <v>3.3384000000000002E-4</v>
      </c>
      <c r="S405" s="199">
        <v>0</v>
      </c>
      <c r="T405" s="200">
        <f>S405*H405</f>
        <v>0</v>
      </c>
      <c r="AR405" s="22" t="s">
        <v>232</v>
      </c>
      <c r="AT405" s="22" t="s">
        <v>152</v>
      </c>
      <c r="AU405" s="22" t="s">
        <v>81</v>
      </c>
      <c r="AY405" s="22" t="s">
        <v>150</v>
      </c>
      <c r="BE405" s="201">
        <f>IF(N405="základní",J405,0)</f>
        <v>0</v>
      </c>
      <c r="BF405" s="201">
        <f>IF(N405="snížená",J405,0)</f>
        <v>0</v>
      </c>
      <c r="BG405" s="201">
        <f>IF(N405="zákl. přenesená",J405,0)</f>
        <v>0</v>
      </c>
      <c r="BH405" s="201">
        <f>IF(N405="sníž. přenesená",J405,0)</f>
        <v>0</v>
      </c>
      <c r="BI405" s="201">
        <f>IF(N405="nulová",J405,0)</f>
        <v>0</v>
      </c>
      <c r="BJ405" s="22" t="s">
        <v>79</v>
      </c>
      <c r="BK405" s="201">
        <f>ROUND(I405*H405,2)</f>
        <v>0</v>
      </c>
      <c r="BL405" s="22" t="s">
        <v>232</v>
      </c>
      <c r="BM405" s="22" t="s">
        <v>862</v>
      </c>
    </row>
    <row r="406" spans="2:65" s="11" customFormat="1" ht="13.5">
      <c r="B406" s="202"/>
      <c r="C406" s="203"/>
      <c r="D406" s="204" t="s">
        <v>159</v>
      </c>
      <c r="E406" s="205" t="s">
        <v>21</v>
      </c>
      <c r="F406" s="206" t="s">
        <v>863</v>
      </c>
      <c r="G406" s="203"/>
      <c r="H406" s="207">
        <v>16.692</v>
      </c>
      <c r="I406" s="208"/>
      <c r="J406" s="203"/>
      <c r="K406" s="203"/>
      <c r="L406" s="209"/>
      <c r="M406" s="210"/>
      <c r="N406" s="211"/>
      <c r="O406" s="211"/>
      <c r="P406" s="211"/>
      <c r="Q406" s="211"/>
      <c r="R406" s="211"/>
      <c r="S406" s="211"/>
      <c r="T406" s="212"/>
      <c r="AT406" s="213" t="s">
        <v>159</v>
      </c>
      <c r="AU406" s="213" t="s">
        <v>81</v>
      </c>
      <c r="AV406" s="11" t="s">
        <v>81</v>
      </c>
      <c r="AW406" s="11" t="s">
        <v>35</v>
      </c>
      <c r="AX406" s="11" t="s">
        <v>79</v>
      </c>
      <c r="AY406" s="213" t="s">
        <v>150</v>
      </c>
    </row>
    <row r="407" spans="2:65" s="1" customFormat="1" ht="14.45" customHeight="1">
      <c r="B407" s="39"/>
      <c r="C407" s="190" t="s">
        <v>864</v>
      </c>
      <c r="D407" s="190" t="s">
        <v>152</v>
      </c>
      <c r="E407" s="191" t="s">
        <v>865</v>
      </c>
      <c r="F407" s="192" t="s">
        <v>866</v>
      </c>
      <c r="G407" s="193" t="s">
        <v>193</v>
      </c>
      <c r="H407" s="194">
        <v>33.384</v>
      </c>
      <c r="I407" s="195"/>
      <c r="J407" s="196">
        <f>ROUND(I407*H407,2)</f>
        <v>0</v>
      </c>
      <c r="K407" s="192" t="s">
        <v>156</v>
      </c>
      <c r="L407" s="59"/>
      <c r="M407" s="197" t="s">
        <v>21</v>
      </c>
      <c r="N407" s="198" t="s">
        <v>42</v>
      </c>
      <c r="O407" s="40"/>
      <c r="P407" s="199">
        <f>O407*H407</f>
        <v>0</v>
      </c>
      <c r="Q407" s="199">
        <v>1.2E-4</v>
      </c>
      <c r="R407" s="199">
        <f>Q407*H407</f>
        <v>4.0060800000000004E-3</v>
      </c>
      <c r="S407" s="199">
        <v>0</v>
      </c>
      <c r="T407" s="200">
        <f>S407*H407</f>
        <v>0</v>
      </c>
      <c r="AR407" s="22" t="s">
        <v>232</v>
      </c>
      <c r="AT407" s="22" t="s">
        <v>152</v>
      </c>
      <c r="AU407" s="22" t="s">
        <v>81</v>
      </c>
      <c r="AY407" s="22" t="s">
        <v>150</v>
      </c>
      <c r="BE407" s="201">
        <f>IF(N407="základní",J407,0)</f>
        <v>0</v>
      </c>
      <c r="BF407" s="201">
        <f>IF(N407="snížená",J407,0)</f>
        <v>0</v>
      </c>
      <c r="BG407" s="201">
        <f>IF(N407="zákl. přenesená",J407,0)</f>
        <v>0</v>
      </c>
      <c r="BH407" s="201">
        <f>IF(N407="sníž. přenesená",J407,0)</f>
        <v>0</v>
      </c>
      <c r="BI407" s="201">
        <f>IF(N407="nulová",J407,0)</f>
        <v>0</v>
      </c>
      <c r="BJ407" s="22" t="s">
        <v>79</v>
      </c>
      <c r="BK407" s="201">
        <f>ROUND(I407*H407,2)</f>
        <v>0</v>
      </c>
      <c r="BL407" s="22" t="s">
        <v>232</v>
      </c>
      <c r="BM407" s="22" t="s">
        <v>867</v>
      </c>
    </row>
    <row r="408" spans="2:65" s="11" customFormat="1" ht="13.5">
      <c r="B408" s="202"/>
      <c r="C408" s="203"/>
      <c r="D408" s="204" t="s">
        <v>159</v>
      </c>
      <c r="E408" s="203"/>
      <c r="F408" s="206" t="s">
        <v>868</v>
      </c>
      <c r="G408" s="203"/>
      <c r="H408" s="207">
        <v>33.384</v>
      </c>
      <c r="I408" s="208"/>
      <c r="J408" s="203"/>
      <c r="K408" s="203"/>
      <c r="L408" s="209"/>
      <c r="M408" s="210"/>
      <c r="N408" s="211"/>
      <c r="O408" s="211"/>
      <c r="P408" s="211"/>
      <c r="Q408" s="211"/>
      <c r="R408" s="211"/>
      <c r="S408" s="211"/>
      <c r="T408" s="212"/>
      <c r="AT408" s="213" t="s">
        <v>159</v>
      </c>
      <c r="AU408" s="213" t="s">
        <v>81</v>
      </c>
      <c r="AV408" s="11" t="s">
        <v>81</v>
      </c>
      <c r="AW408" s="11" t="s">
        <v>6</v>
      </c>
      <c r="AX408" s="11" t="s">
        <v>79</v>
      </c>
      <c r="AY408" s="213" t="s">
        <v>150</v>
      </c>
    </row>
    <row r="409" spans="2:65" s="1" customFormat="1" ht="22.9" customHeight="1">
      <c r="B409" s="39"/>
      <c r="C409" s="190" t="s">
        <v>869</v>
      </c>
      <c r="D409" s="190" t="s">
        <v>152</v>
      </c>
      <c r="E409" s="191" t="s">
        <v>870</v>
      </c>
      <c r="F409" s="192" t="s">
        <v>871</v>
      </c>
      <c r="G409" s="193" t="s">
        <v>193</v>
      </c>
      <c r="H409" s="194">
        <v>22.5</v>
      </c>
      <c r="I409" s="195"/>
      <c r="J409" s="196">
        <f>ROUND(I409*H409,2)</f>
        <v>0</v>
      </c>
      <c r="K409" s="192" t="s">
        <v>156</v>
      </c>
      <c r="L409" s="59"/>
      <c r="M409" s="197" t="s">
        <v>21</v>
      </c>
      <c r="N409" s="198" t="s">
        <v>42</v>
      </c>
      <c r="O409" s="40"/>
      <c r="P409" s="199">
        <f>O409*H409</f>
        <v>0</v>
      </c>
      <c r="Q409" s="199">
        <v>1.2E-4</v>
      </c>
      <c r="R409" s="199">
        <f>Q409*H409</f>
        <v>2.7000000000000001E-3</v>
      </c>
      <c r="S409" s="199">
        <v>0</v>
      </c>
      <c r="T409" s="200">
        <f>S409*H409</f>
        <v>0</v>
      </c>
      <c r="AR409" s="22" t="s">
        <v>232</v>
      </c>
      <c r="AT409" s="22" t="s">
        <v>152</v>
      </c>
      <c r="AU409" s="22" t="s">
        <v>81</v>
      </c>
      <c r="AY409" s="22" t="s">
        <v>150</v>
      </c>
      <c r="BE409" s="201">
        <f>IF(N409="základní",J409,0)</f>
        <v>0</v>
      </c>
      <c r="BF409" s="201">
        <f>IF(N409="snížená",J409,0)</f>
        <v>0</v>
      </c>
      <c r="BG409" s="201">
        <f>IF(N409="zákl. přenesená",J409,0)</f>
        <v>0</v>
      </c>
      <c r="BH409" s="201">
        <f>IF(N409="sníž. přenesená",J409,0)</f>
        <v>0</v>
      </c>
      <c r="BI409" s="201">
        <f>IF(N409="nulová",J409,0)</f>
        <v>0</v>
      </c>
      <c r="BJ409" s="22" t="s">
        <v>79</v>
      </c>
      <c r="BK409" s="201">
        <f>ROUND(I409*H409,2)</f>
        <v>0</v>
      </c>
      <c r="BL409" s="22" t="s">
        <v>232</v>
      </c>
      <c r="BM409" s="22" t="s">
        <v>872</v>
      </c>
    </row>
    <row r="410" spans="2:65" s="11" customFormat="1" ht="13.5">
      <c r="B410" s="202"/>
      <c r="C410" s="203"/>
      <c r="D410" s="204" t="s">
        <v>159</v>
      </c>
      <c r="E410" s="205" t="s">
        <v>21</v>
      </c>
      <c r="F410" s="206" t="s">
        <v>873</v>
      </c>
      <c r="G410" s="203"/>
      <c r="H410" s="207">
        <v>22.5</v>
      </c>
      <c r="I410" s="208"/>
      <c r="J410" s="203"/>
      <c r="K410" s="203"/>
      <c r="L410" s="209"/>
      <c r="M410" s="210"/>
      <c r="N410" s="211"/>
      <c r="O410" s="211"/>
      <c r="P410" s="211"/>
      <c r="Q410" s="211"/>
      <c r="R410" s="211"/>
      <c r="S410" s="211"/>
      <c r="T410" s="212"/>
      <c r="AT410" s="213" t="s">
        <v>159</v>
      </c>
      <c r="AU410" s="213" t="s">
        <v>81</v>
      </c>
      <c r="AV410" s="11" t="s">
        <v>81</v>
      </c>
      <c r="AW410" s="11" t="s">
        <v>35</v>
      </c>
      <c r="AX410" s="11" t="s">
        <v>79</v>
      </c>
      <c r="AY410" s="213" t="s">
        <v>150</v>
      </c>
    </row>
    <row r="411" spans="2:65" s="1" customFormat="1" ht="22.9" customHeight="1">
      <c r="B411" s="39"/>
      <c r="C411" s="190" t="s">
        <v>874</v>
      </c>
      <c r="D411" s="190" t="s">
        <v>152</v>
      </c>
      <c r="E411" s="191" t="s">
        <v>875</v>
      </c>
      <c r="F411" s="192" t="s">
        <v>876</v>
      </c>
      <c r="G411" s="193" t="s">
        <v>193</v>
      </c>
      <c r="H411" s="194">
        <v>22.5</v>
      </c>
      <c r="I411" s="195"/>
      <c r="J411" s="196">
        <f>ROUND(I411*H411,2)</f>
        <v>0</v>
      </c>
      <c r="K411" s="192" t="s">
        <v>156</v>
      </c>
      <c r="L411" s="59"/>
      <c r="M411" s="197" t="s">
        <v>21</v>
      </c>
      <c r="N411" s="198" t="s">
        <v>42</v>
      </c>
      <c r="O411" s="40"/>
      <c r="P411" s="199">
        <f>O411*H411</f>
        <v>0</v>
      </c>
      <c r="Q411" s="199">
        <v>1.2E-4</v>
      </c>
      <c r="R411" s="199">
        <f>Q411*H411</f>
        <v>2.7000000000000001E-3</v>
      </c>
      <c r="S411" s="199">
        <v>0</v>
      </c>
      <c r="T411" s="200">
        <f>S411*H411</f>
        <v>0</v>
      </c>
      <c r="AR411" s="22" t="s">
        <v>232</v>
      </c>
      <c r="AT411" s="22" t="s">
        <v>152</v>
      </c>
      <c r="AU411" s="22" t="s">
        <v>81</v>
      </c>
      <c r="AY411" s="22" t="s">
        <v>150</v>
      </c>
      <c r="BE411" s="201">
        <f>IF(N411="základní",J411,0)</f>
        <v>0</v>
      </c>
      <c r="BF411" s="201">
        <f>IF(N411="snížená",J411,0)</f>
        <v>0</v>
      </c>
      <c r="BG411" s="201">
        <f>IF(N411="zákl. přenesená",J411,0)</f>
        <v>0</v>
      </c>
      <c r="BH411" s="201">
        <f>IF(N411="sníž. přenesená",J411,0)</f>
        <v>0</v>
      </c>
      <c r="BI411" s="201">
        <f>IF(N411="nulová",J411,0)</f>
        <v>0</v>
      </c>
      <c r="BJ411" s="22" t="s">
        <v>79</v>
      </c>
      <c r="BK411" s="201">
        <f>ROUND(I411*H411,2)</f>
        <v>0</v>
      </c>
      <c r="BL411" s="22" t="s">
        <v>232</v>
      </c>
      <c r="BM411" s="22" t="s">
        <v>877</v>
      </c>
    </row>
    <row r="412" spans="2:65" s="10" customFormat="1" ht="29.85" customHeight="1">
      <c r="B412" s="174"/>
      <c r="C412" s="175"/>
      <c r="D412" s="176" t="s">
        <v>70</v>
      </c>
      <c r="E412" s="188" t="s">
        <v>878</v>
      </c>
      <c r="F412" s="188" t="s">
        <v>879</v>
      </c>
      <c r="G412" s="175"/>
      <c r="H412" s="175"/>
      <c r="I412" s="178"/>
      <c r="J412" s="189">
        <f>BK412</f>
        <v>0</v>
      </c>
      <c r="K412" s="175"/>
      <c r="L412" s="180"/>
      <c r="M412" s="181"/>
      <c r="N412" s="182"/>
      <c r="O412" s="182"/>
      <c r="P412" s="183">
        <f>SUM(P413:P418)</f>
        <v>0</v>
      </c>
      <c r="Q412" s="182"/>
      <c r="R412" s="183">
        <f>SUM(R413:R418)</f>
        <v>0.38523600000000002</v>
      </c>
      <c r="S412" s="182"/>
      <c r="T412" s="184">
        <f>SUM(T413:T418)</f>
        <v>4.7058000000000003E-2</v>
      </c>
      <c r="AR412" s="185" t="s">
        <v>81</v>
      </c>
      <c r="AT412" s="186" t="s">
        <v>70</v>
      </c>
      <c r="AU412" s="186" t="s">
        <v>79</v>
      </c>
      <c r="AY412" s="185" t="s">
        <v>150</v>
      </c>
      <c r="BK412" s="187">
        <f>SUM(BK413:BK418)</f>
        <v>0</v>
      </c>
    </row>
    <row r="413" spans="2:65" s="1" customFormat="1" ht="14.45" customHeight="1">
      <c r="B413" s="39"/>
      <c r="C413" s="190" t="s">
        <v>880</v>
      </c>
      <c r="D413" s="190" t="s">
        <v>152</v>
      </c>
      <c r="E413" s="191" t="s">
        <v>881</v>
      </c>
      <c r="F413" s="192" t="s">
        <v>882</v>
      </c>
      <c r="G413" s="193" t="s">
        <v>193</v>
      </c>
      <c r="H413" s="194">
        <v>151.80000000000001</v>
      </c>
      <c r="I413" s="195"/>
      <c r="J413" s="196">
        <f>ROUND(I413*H413,2)</f>
        <v>0</v>
      </c>
      <c r="K413" s="192" t="s">
        <v>156</v>
      </c>
      <c r="L413" s="59"/>
      <c r="M413" s="197" t="s">
        <v>21</v>
      </c>
      <c r="N413" s="198" t="s">
        <v>42</v>
      </c>
      <c r="O413" s="40"/>
      <c r="P413" s="199">
        <f>O413*H413</f>
        <v>0</v>
      </c>
      <c r="Q413" s="199">
        <v>1E-3</v>
      </c>
      <c r="R413" s="199">
        <f>Q413*H413</f>
        <v>0.15180000000000002</v>
      </c>
      <c r="S413" s="199">
        <v>3.1E-4</v>
      </c>
      <c r="T413" s="200">
        <f>S413*H413</f>
        <v>4.7058000000000003E-2</v>
      </c>
      <c r="AR413" s="22" t="s">
        <v>232</v>
      </c>
      <c r="AT413" s="22" t="s">
        <v>152</v>
      </c>
      <c r="AU413" s="22" t="s">
        <v>81</v>
      </c>
      <c r="AY413" s="22" t="s">
        <v>150</v>
      </c>
      <c r="BE413" s="201">
        <f>IF(N413="základní",J413,0)</f>
        <v>0</v>
      </c>
      <c r="BF413" s="201">
        <f>IF(N413="snížená",J413,0)</f>
        <v>0</v>
      </c>
      <c r="BG413" s="201">
        <f>IF(N413="zákl. přenesená",J413,0)</f>
        <v>0</v>
      </c>
      <c r="BH413" s="201">
        <f>IF(N413="sníž. přenesená",J413,0)</f>
        <v>0</v>
      </c>
      <c r="BI413" s="201">
        <f>IF(N413="nulová",J413,0)</f>
        <v>0</v>
      </c>
      <c r="BJ413" s="22" t="s">
        <v>79</v>
      </c>
      <c r="BK413" s="201">
        <f>ROUND(I413*H413,2)</f>
        <v>0</v>
      </c>
      <c r="BL413" s="22" t="s">
        <v>232</v>
      </c>
      <c r="BM413" s="22" t="s">
        <v>883</v>
      </c>
    </row>
    <row r="414" spans="2:65" s="11" customFormat="1" ht="13.5">
      <c r="B414" s="202"/>
      <c r="C414" s="203"/>
      <c r="D414" s="204" t="s">
        <v>159</v>
      </c>
      <c r="E414" s="205" t="s">
        <v>21</v>
      </c>
      <c r="F414" s="206" t="s">
        <v>884</v>
      </c>
      <c r="G414" s="203"/>
      <c r="H414" s="207">
        <v>151.80000000000001</v>
      </c>
      <c r="I414" s="208"/>
      <c r="J414" s="203"/>
      <c r="K414" s="203"/>
      <c r="L414" s="209"/>
      <c r="M414" s="210"/>
      <c r="N414" s="211"/>
      <c r="O414" s="211"/>
      <c r="P414" s="211"/>
      <c r="Q414" s="211"/>
      <c r="R414" s="211"/>
      <c r="S414" s="211"/>
      <c r="T414" s="212"/>
      <c r="AT414" s="213" t="s">
        <v>159</v>
      </c>
      <c r="AU414" s="213" t="s">
        <v>81</v>
      </c>
      <c r="AV414" s="11" t="s">
        <v>81</v>
      </c>
      <c r="AW414" s="11" t="s">
        <v>35</v>
      </c>
      <c r="AX414" s="11" t="s">
        <v>79</v>
      </c>
      <c r="AY414" s="213" t="s">
        <v>150</v>
      </c>
    </row>
    <row r="415" spans="2:65" s="1" customFormat="1" ht="22.9" customHeight="1">
      <c r="B415" s="39"/>
      <c r="C415" s="190" t="s">
        <v>885</v>
      </c>
      <c r="D415" s="190" t="s">
        <v>152</v>
      </c>
      <c r="E415" s="191" t="s">
        <v>886</v>
      </c>
      <c r="F415" s="192" t="s">
        <v>887</v>
      </c>
      <c r="G415" s="193" t="s">
        <v>193</v>
      </c>
      <c r="H415" s="194">
        <v>476.4</v>
      </c>
      <c r="I415" s="195"/>
      <c r="J415" s="196">
        <f>ROUND(I415*H415,2)</f>
        <v>0</v>
      </c>
      <c r="K415" s="192" t="s">
        <v>156</v>
      </c>
      <c r="L415" s="59"/>
      <c r="M415" s="197" t="s">
        <v>21</v>
      </c>
      <c r="N415" s="198" t="s">
        <v>42</v>
      </c>
      <c r="O415" s="40"/>
      <c r="P415" s="199">
        <f>O415*H415</f>
        <v>0</v>
      </c>
      <c r="Q415" s="199">
        <v>2.0000000000000001E-4</v>
      </c>
      <c r="R415" s="199">
        <f>Q415*H415</f>
        <v>9.5280000000000004E-2</v>
      </c>
      <c r="S415" s="199">
        <v>0</v>
      </c>
      <c r="T415" s="200">
        <f>S415*H415</f>
        <v>0</v>
      </c>
      <c r="AR415" s="22" t="s">
        <v>232</v>
      </c>
      <c r="AT415" s="22" t="s">
        <v>152</v>
      </c>
      <c r="AU415" s="22" t="s">
        <v>81</v>
      </c>
      <c r="AY415" s="22" t="s">
        <v>150</v>
      </c>
      <c r="BE415" s="201">
        <f>IF(N415="základní",J415,0)</f>
        <v>0</v>
      </c>
      <c r="BF415" s="201">
        <f>IF(N415="snížená",J415,0)</f>
        <v>0</v>
      </c>
      <c r="BG415" s="201">
        <f>IF(N415="zákl. přenesená",J415,0)</f>
        <v>0</v>
      </c>
      <c r="BH415" s="201">
        <f>IF(N415="sníž. přenesená",J415,0)</f>
        <v>0</v>
      </c>
      <c r="BI415" s="201">
        <f>IF(N415="nulová",J415,0)</f>
        <v>0</v>
      </c>
      <c r="BJ415" s="22" t="s">
        <v>79</v>
      </c>
      <c r="BK415" s="201">
        <f>ROUND(I415*H415,2)</f>
        <v>0</v>
      </c>
      <c r="BL415" s="22" t="s">
        <v>232</v>
      </c>
      <c r="BM415" s="22" t="s">
        <v>888</v>
      </c>
    </row>
    <row r="416" spans="2:65" s="11" customFormat="1" ht="13.5">
      <c r="B416" s="202"/>
      <c r="C416" s="203"/>
      <c r="D416" s="204" t="s">
        <v>159</v>
      </c>
      <c r="E416" s="205" t="s">
        <v>21</v>
      </c>
      <c r="F416" s="206" t="s">
        <v>889</v>
      </c>
      <c r="G416" s="203"/>
      <c r="H416" s="207">
        <v>476.4</v>
      </c>
      <c r="I416" s="208"/>
      <c r="J416" s="203"/>
      <c r="K416" s="203"/>
      <c r="L416" s="209"/>
      <c r="M416" s="210"/>
      <c r="N416" s="211"/>
      <c r="O416" s="211"/>
      <c r="P416" s="211"/>
      <c r="Q416" s="211"/>
      <c r="R416" s="211"/>
      <c r="S416" s="211"/>
      <c r="T416" s="212"/>
      <c r="AT416" s="213" t="s">
        <v>159</v>
      </c>
      <c r="AU416" s="213" t="s">
        <v>81</v>
      </c>
      <c r="AV416" s="11" t="s">
        <v>81</v>
      </c>
      <c r="AW416" s="11" t="s">
        <v>35</v>
      </c>
      <c r="AX416" s="11" t="s">
        <v>79</v>
      </c>
      <c r="AY416" s="213" t="s">
        <v>150</v>
      </c>
    </row>
    <row r="417" spans="2:65" s="1" customFormat="1" ht="22.9" customHeight="1">
      <c r="B417" s="39"/>
      <c r="C417" s="190" t="s">
        <v>890</v>
      </c>
      <c r="D417" s="190" t="s">
        <v>152</v>
      </c>
      <c r="E417" s="191" t="s">
        <v>891</v>
      </c>
      <c r="F417" s="192" t="s">
        <v>892</v>
      </c>
      <c r="G417" s="193" t="s">
        <v>193</v>
      </c>
      <c r="H417" s="194">
        <v>476.4</v>
      </c>
      <c r="I417" s="195"/>
      <c r="J417" s="196">
        <f>ROUND(I417*H417,2)</f>
        <v>0</v>
      </c>
      <c r="K417" s="192" t="s">
        <v>156</v>
      </c>
      <c r="L417" s="59"/>
      <c r="M417" s="197" t="s">
        <v>21</v>
      </c>
      <c r="N417" s="198" t="s">
        <v>42</v>
      </c>
      <c r="O417" s="40"/>
      <c r="P417" s="199">
        <f>O417*H417</f>
        <v>0</v>
      </c>
      <c r="Q417" s="199">
        <v>2.9E-4</v>
      </c>
      <c r="R417" s="199">
        <f>Q417*H417</f>
        <v>0.138156</v>
      </c>
      <c r="S417" s="199">
        <v>0</v>
      </c>
      <c r="T417" s="200">
        <f>S417*H417</f>
        <v>0</v>
      </c>
      <c r="AR417" s="22" t="s">
        <v>232</v>
      </c>
      <c r="AT417" s="22" t="s">
        <v>152</v>
      </c>
      <c r="AU417" s="22" t="s">
        <v>81</v>
      </c>
      <c r="AY417" s="22" t="s">
        <v>150</v>
      </c>
      <c r="BE417" s="201">
        <f>IF(N417="základní",J417,0)</f>
        <v>0</v>
      </c>
      <c r="BF417" s="201">
        <f>IF(N417="snížená",J417,0)</f>
        <v>0</v>
      </c>
      <c r="BG417" s="201">
        <f>IF(N417="zákl. přenesená",J417,0)</f>
        <v>0</v>
      </c>
      <c r="BH417" s="201">
        <f>IF(N417="sníž. přenesená",J417,0)</f>
        <v>0</v>
      </c>
      <c r="BI417" s="201">
        <f>IF(N417="nulová",J417,0)</f>
        <v>0</v>
      </c>
      <c r="BJ417" s="22" t="s">
        <v>79</v>
      </c>
      <c r="BK417" s="201">
        <f>ROUND(I417*H417,2)</f>
        <v>0</v>
      </c>
      <c r="BL417" s="22" t="s">
        <v>232</v>
      </c>
      <c r="BM417" s="22" t="s">
        <v>893</v>
      </c>
    </row>
    <row r="418" spans="2:65" s="1" customFormat="1" ht="14.45" customHeight="1">
      <c r="B418" s="39"/>
      <c r="C418" s="190" t="s">
        <v>894</v>
      </c>
      <c r="D418" s="190" t="s">
        <v>152</v>
      </c>
      <c r="E418" s="191" t="s">
        <v>895</v>
      </c>
      <c r="F418" s="192" t="s">
        <v>896</v>
      </c>
      <c r="G418" s="193" t="s">
        <v>339</v>
      </c>
      <c r="H418" s="194">
        <v>1</v>
      </c>
      <c r="I418" s="195"/>
      <c r="J418" s="196">
        <f>ROUND(I418*H418,2)</f>
        <v>0</v>
      </c>
      <c r="K418" s="192" t="s">
        <v>21</v>
      </c>
      <c r="L418" s="59"/>
      <c r="M418" s="197" t="s">
        <v>21</v>
      </c>
      <c r="N418" s="235" t="s">
        <v>42</v>
      </c>
      <c r="O418" s="236"/>
      <c r="P418" s="237">
        <f>O418*H418</f>
        <v>0</v>
      </c>
      <c r="Q418" s="237">
        <v>0</v>
      </c>
      <c r="R418" s="237">
        <f>Q418*H418</f>
        <v>0</v>
      </c>
      <c r="S418" s="237">
        <v>0</v>
      </c>
      <c r="T418" s="238">
        <f>S418*H418</f>
        <v>0</v>
      </c>
      <c r="AR418" s="22" t="s">
        <v>232</v>
      </c>
      <c r="AT418" s="22" t="s">
        <v>152</v>
      </c>
      <c r="AU418" s="22" t="s">
        <v>81</v>
      </c>
      <c r="AY418" s="22" t="s">
        <v>150</v>
      </c>
      <c r="BE418" s="201">
        <f>IF(N418="základní",J418,0)</f>
        <v>0</v>
      </c>
      <c r="BF418" s="201">
        <f>IF(N418="snížená",J418,0)</f>
        <v>0</v>
      </c>
      <c r="BG418" s="201">
        <f>IF(N418="zákl. přenesená",J418,0)</f>
        <v>0</v>
      </c>
      <c r="BH418" s="201">
        <f>IF(N418="sníž. přenesená",J418,0)</f>
        <v>0</v>
      </c>
      <c r="BI418" s="201">
        <f>IF(N418="nulová",J418,0)</f>
        <v>0</v>
      </c>
      <c r="BJ418" s="22" t="s">
        <v>79</v>
      </c>
      <c r="BK418" s="201">
        <f>ROUND(I418*H418,2)</f>
        <v>0</v>
      </c>
      <c r="BL418" s="22" t="s">
        <v>232</v>
      </c>
      <c r="BM418" s="22" t="s">
        <v>897</v>
      </c>
    </row>
    <row r="419" spans="2:65" s="1" customFormat="1" ht="6.95" customHeight="1">
      <c r="B419" s="54"/>
      <c r="C419" s="55"/>
      <c r="D419" s="55"/>
      <c r="E419" s="55"/>
      <c r="F419" s="55"/>
      <c r="G419" s="55"/>
      <c r="H419" s="55"/>
      <c r="I419" s="137"/>
      <c r="J419" s="55"/>
      <c r="K419" s="55"/>
      <c r="L419" s="59"/>
    </row>
  </sheetData>
  <sheetProtection algorithmName="SHA-512" hashValue="stWx6hEltUiJMkeVC4Kwcf+KuC8DmEXFwlHOtYZWgtoDs8PZr+5vk40MTVts/G+DJIDb4g7uLQAbNmvUOwBohw==" saltValue="v1b7ieSd3IlD98DpNDJQkTr1sXsOuabAZLE+YncGZ3Kc9dK01BXTrK4NSXh1SrxXjaPsdLoMVVcS0rA4iHwwAw==" spinCount="100000" sheet="1" objects="1" scenarios="1" formatColumns="0" formatRows="0" autoFilter="0"/>
  <autoFilter ref="C96:K418"/>
  <mergeCells count="10">
    <mergeCell ref="J51:J52"/>
    <mergeCell ref="E87:H87"/>
    <mergeCell ref="E89:H8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9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100</v>
      </c>
      <c r="G1" s="363" t="s">
        <v>101</v>
      </c>
      <c r="H1" s="363"/>
      <c r="I1" s="113"/>
      <c r="J1" s="112" t="s">
        <v>102</v>
      </c>
      <c r="K1" s="111" t="s">
        <v>103</v>
      </c>
      <c r="L1" s="112" t="s">
        <v>104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105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4.45" customHeight="1">
      <c r="B7" s="26"/>
      <c r="C7" s="27"/>
      <c r="D7" s="27"/>
      <c r="E7" s="355" t="str">
        <f>'Rekapitulace stavby'!K6</f>
        <v>Oprava objektu časomíry č.p. 1711</v>
      </c>
      <c r="F7" s="356"/>
      <c r="G7" s="356"/>
      <c r="H7" s="356"/>
      <c r="I7" s="115"/>
      <c r="J7" s="27"/>
      <c r="K7" s="29"/>
    </row>
    <row r="8" spans="1:70" s="1" customFormat="1">
      <c r="B8" s="39"/>
      <c r="C8" s="40"/>
      <c r="D8" s="35" t="s">
        <v>106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57" t="s">
        <v>898</v>
      </c>
      <c r="F9" s="358"/>
      <c r="G9" s="358"/>
      <c r="H9" s="358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10. 3. 2018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21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17" t="s">
        <v>30</v>
      </c>
      <c r="J15" s="33" t="s">
        <v>21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">
        <v>21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17" t="s">
        <v>30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4.45" customHeight="1">
      <c r="B24" s="119"/>
      <c r="C24" s="120"/>
      <c r="D24" s="120"/>
      <c r="E24" s="324" t="s">
        <v>21</v>
      </c>
      <c r="F24" s="324"/>
      <c r="G24" s="324"/>
      <c r="H24" s="324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37</v>
      </c>
      <c r="E27" s="40"/>
      <c r="F27" s="40"/>
      <c r="G27" s="40"/>
      <c r="H27" s="40"/>
      <c r="I27" s="116"/>
      <c r="J27" s="126">
        <f>ROUND(J83,2)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39</v>
      </c>
      <c r="G29" s="40"/>
      <c r="H29" s="40"/>
      <c r="I29" s="127" t="s">
        <v>38</v>
      </c>
      <c r="J29" s="44" t="s">
        <v>40</v>
      </c>
      <c r="K29" s="43"/>
    </row>
    <row r="30" spans="2:11" s="1" customFormat="1" ht="14.45" customHeight="1">
      <c r="B30" s="39"/>
      <c r="C30" s="40"/>
      <c r="D30" s="47" t="s">
        <v>41</v>
      </c>
      <c r="E30" s="47" t="s">
        <v>42</v>
      </c>
      <c r="F30" s="128">
        <f>ROUND(SUM(BE83:BE142), 2)</f>
        <v>0</v>
      </c>
      <c r="G30" s="40"/>
      <c r="H30" s="40"/>
      <c r="I30" s="129">
        <v>0.21</v>
      </c>
      <c r="J30" s="128">
        <f>ROUND(ROUND((SUM(BE83:BE142)),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43</v>
      </c>
      <c r="F31" s="128">
        <f>ROUND(SUM(BF83:BF142), 2)</f>
        <v>0</v>
      </c>
      <c r="G31" s="40"/>
      <c r="H31" s="40"/>
      <c r="I31" s="129">
        <v>0.15</v>
      </c>
      <c r="J31" s="128">
        <f>ROUND(ROUND((SUM(BF83:BF142)),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44</v>
      </c>
      <c r="F32" s="128">
        <f>ROUND(SUM(BG83:BG142),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45</v>
      </c>
      <c r="F33" s="128">
        <f>ROUND(SUM(BH83:BH142),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28">
        <f>ROUND(SUM(BI83:BI142),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47</v>
      </c>
      <c r="E36" s="77"/>
      <c r="F36" s="77"/>
      <c r="G36" s="132" t="s">
        <v>48</v>
      </c>
      <c r="H36" s="133" t="s">
        <v>49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108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4.45" customHeight="1">
      <c r="B45" s="39"/>
      <c r="C45" s="40"/>
      <c r="D45" s="40"/>
      <c r="E45" s="355" t="str">
        <f>E7</f>
        <v>Oprava objektu časomíry č.p. 1711</v>
      </c>
      <c r="F45" s="356"/>
      <c r="G45" s="356"/>
      <c r="H45" s="356"/>
      <c r="I45" s="116"/>
      <c r="J45" s="40"/>
      <c r="K45" s="43"/>
    </row>
    <row r="46" spans="2:11" s="1" customFormat="1" ht="14.45" customHeight="1">
      <c r="B46" s="39"/>
      <c r="C46" s="35" t="s">
        <v>106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6.149999999999999" customHeight="1">
      <c r="B47" s="39"/>
      <c r="C47" s="40"/>
      <c r="D47" s="40"/>
      <c r="E47" s="357" t="str">
        <f>E9</f>
        <v>02 - UT</v>
      </c>
      <c r="F47" s="358"/>
      <c r="G47" s="358"/>
      <c r="H47" s="358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Česká Lípa</v>
      </c>
      <c r="G49" s="40"/>
      <c r="H49" s="40"/>
      <c r="I49" s="117" t="s">
        <v>25</v>
      </c>
      <c r="J49" s="118" t="str">
        <f>IF(J12="","",J12)</f>
        <v>10. 3. 2018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Město Č. Lípa</v>
      </c>
      <c r="G51" s="40"/>
      <c r="H51" s="40"/>
      <c r="I51" s="117" t="s">
        <v>33</v>
      </c>
      <c r="J51" s="324" t="str">
        <f>E21</f>
        <v>Ing. Vaněk</v>
      </c>
      <c r="K51" s="43"/>
    </row>
    <row r="52" spans="2:47" s="1" customFormat="1" ht="14.45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59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109</v>
      </c>
      <c r="D54" s="130"/>
      <c r="E54" s="130"/>
      <c r="F54" s="130"/>
      <c r="G54" s="130"/>
      <c r="H54" s="130"/>
      <c r="I54" s="143"/>
      <c r="J54" s="144" t="s">
        <v>110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111</v>
      </c>
      <c r="D56" s="40"/>
      <c r="E56" s="40"/>
      <c r="F56" s="40"/>
      <c r="G56" s="40"/>
      <c r="H56" s="40"/>
      <c r="I56" s="116"/>
      <c r="J56" s="126">
        <f>J83</f>
        <v>0</v>
      </c>
      <c r="K56" s="43"/>
      <c r="AU56" s="22" t="s">
        <v>112</v>
      </c>
    </row>
    <row r="57" spans="2:47" s="7" customFormat="1" ht="24.95" customHeight="1">
      <c r="B57" s="147"/>
      <c r="C57" s="148"/>
      <c r="D57" s="149" t="s">
        <v>120</v>
      </c>
      <c r="E57" s="150"/>
      <c r="F57" s="150"/>
      <c r="G57" s="150"/>
      <c r="H57" s="150"/>
      <c r="I57" s="151"/>
      <c r="J57" s="152">
        <f>J84</f>
        <v>0</v>
      </c>
      <c r="K57" s="153"/>
    </row>
    <row r="58" spans="2:47" s="8" customFormat="1" ht="19.899999999999999" customHeight="1">
      <c r="B58" s="154"/>
      <c r="C58" s="155"/>
      <c r="D58" s="156" t="s">
        <v>899</v>
      </c>
      <c r="E58" s="157"/>
      <c r="F58" s="157"/>
      <c r="G58" s="157"/>
      <c r="H58" s="157"/>
      <c r="I58" s="158"/>
      <c r="J58" s="159">
        <f>J85</f>
        <v>0</v>
      </c>
      <c r="K58" s="160"/>
    </row>
    <row r="59" spans="2:47" s="8" customFormat="1" ht="19.899999999999999" customHeight="1">
      <c r="B59" s="154"/>
      <c r="C59" s="155"/>
      <c r="D59" s="156" t="s">
        <v>900</v>
      </c>
      <c r="E59" s="157"/>
      <c r="F59" s="157"/>
      <c r="G59" s="157"/>
      <c r="H59" s="157"/>
      <c r="I59" s="158"/>
      <c r="J59" s="159">
        <f>J93</f>
        <v>0</v>
      </c>
      <c r="K59" s="160"/>
    </row>
    <row r="60" spans="2:47" s="8" customFormat="1" ht="19.899999999999999" customHeight="1">
      <c r="B60" s="154"/>
      <c r="C60" s="155"/>
      <c r="D60" s="156" t="s">
        <v>901</v>
      </c>
      <c r="E60" s="157"/>
      <c r="F60" s="157"/>
      <c r="G60" s="157"/>
      <c r="H60" s="157"/>
      <c r="I60" s="158"/>
      <c r="J60" s="159">
        <f>J98</f>
        <v>0</v>
      </c>
      <c r="K60" s="160"/>
    </row>
    <row r="61" spans="2:47" s="8" customFormat="1" ht="19.899999999999999" customHeight="1">
      <c r="B61" s="154"/>
      <c r="C61" s="155"/>
      <c r="D61" s="156" t="s">
        <v>902</v>
      </c>
      <c r="E61" s="157"/>
      <c r="F61" s="157"/>
      <c r="G61" s="157"/>
      <c r="H61" s="157"/>
      <c r="I61" s="158"/>
      <c r="J61" s="159">
        <f>J110</f>
        <v>0</v>
      </c>
      <c r="K61" s="160"/>
    </row>
    <row r="62" spans="2:47" s="8" customFormat="1" ht="19.899999999999999" customHeight="1">
      <c r="B62" s="154"/>
      <c r="C62" s="155"/>
      <c r="D62" s="156" t="s">
        <v>903</v>
      </c>
      <c r="E62" s="157"/>
      <c r="F62" s="157"/>
      <c r="G62" s="157"/>
      <c r="H62" s="157"/>
      <c r="I62" s="158"/>
      <c r="J62" s="159">
        <f>J127</f>
        <v>0</v>
      </c>
      <c r="K62" s="160"/>
    </row>
    <row r="63" spans="2:47" s="8" customFormat="1" ht="19.899999999999999" customHeight="1">
      <c r="B63" s="154"/>
      <c r="C63" s="155"/>
      <c r="D63" s="156" t="s">
        <v>126</v>
      </c>
      <c r="E63" s="157"/>
      <c r="F63" s="157"/>
      <c r="G63" s="157"/>
      <c r="H63" s="157"/>
      <c r="I63" s="158"/>
      <c r="J63" s="159">
        <f>J141</f>
        <v>0</v>
      </c>
      <c r="K63" s="160"/>
    </row>
    <row r="64" spans="2:47" s="1" customFormat="1" ht="21.75" customHeight="1">
      <c r="B64" s="39"/>
      <c r="C64" s="40"/>
      <c r="D64" s="40"/>
      <c r="E64" s="40"/>
      <c r="F64" s="40"/>
      <c r="G64" s="40"/>
      <c r="H64" s="40"/>
      <c r="I64" s="116"/>
      <c r="J64" s="40"/>
      <c r="K64" s="43"/>
    </row>
    <row r="65" spans="2:12" s="1" customFormat="1" ht="6.95" customHeight="1">
      <c r="B65" s="54"/>
      <c r="C65" s="55"/>
      <c r="D65" s="55"/>
      <c r="E65" s="55"/>
      <c r="F65" s="55"/>
      <c r="G65" s="55"/>
      <c r="H65" s="55"/>
      <c r="I65" s="137"/>
      <c r="J65" s="55"/>
      <c r="K65" s="56"/>
    </row>
    <row r="69" spans="2:12" s="1" customFormat="1" ht="6.95" customHeight="1">
      <c r="B69" s="57"/>
      <c r="C69" s="58"/>
      <c r="D69" s="58"/>
      <c r="E69" s="58"/>
      <c r="F69" s="58"/>
      <c r="G69" s="58"/>
      <c r="H69" s="58"/>
      <c r="I69" s="140"/>
      <c r="J69" s="58"/>
      <c r="K69" s="58"/>
      <c r="L69" s="59"/>
    </row>
    <row r="70" spans="2:12" s="1" customFormat="1" ht="36.950000000000003" customHeight="1">
      <c r="B70" s="39"/>
      <c r="C70" s="60" t="s">
        <v>134</v>
      </c>
      <c r="D70" s="61"/>
      <c r="E70" s="61"/>
      <c r="F70" s="61"/>
      <c r="G70" s="61"/>
      <c r="H70" s="61"/>
      <c r="I70" s="161"/>
      <c r="J70" s="61"/>
      <c r="K70" s="61"/>
      <c r="L70" s="59"/>
    </row>
    <row r="71" spans="2:12" s="1" customFormat="1" ht="6.95" customHeight="1">
      <c r="B71" s="39"/>
      <c r="C71" s="61"/>
      <c r="D71" s="61"/>
      <c r="E71" s="61"/>
      <c r="F71" s="61"/>
      <c r="G71" s="61"/>
      <c r="H71" s="61"/>
      <c r="I71" s="161"/>
      <c r="J71" s="61"/>
      <c r="K71" s="61"/>
      <c r="L71" s="59"/>
    </row>
    <row r="72" spans="2:12" s="1" customFormat="1" ht="14.45" customHeight="1">
      <c r="B72" s="39"/>
      <c r="C72" s="63" t="s">
        <v>18</v>
      </c>
      <c r="D72" s="61"/>
      <c r="E72" s="61"/>
      <c r="F72" s="61"/>
      <c r="G72" s="61"/>
      <c r="H72" s="61"/>
      <c r="I72" s="161"/>
      <c r="J72" s="61"/>
      <c r="K72" s="61"/>
      <c r="L72" s="59"/>
    </row>
    <row r="73" spans="2:12" s="1" customFormat="1" ht="14.45" customHeight="1">
      <c r="B73" s="39"/>
      <c r="C73" s="61"/>
      <c r="D73" s="61"/>
      <c r="E73" s="360" t="str">
        <f>E7</f>
        <v>Oprava objektu časomíry č.p. 1711</v>
      </c>
      <c r="F73" s="361"/>
      <c r="G73" s="361"/>
      <c r="H73" s="361"/>
      <c r="I73" s="161"/>
      <c r="J73" s="61"/>
      <c r="K73" s="61"/>
      <c r="L73" s="59"/>
    </row>
    <row r="74" spans="2:12" s="1" customFormat="1" ht="14.45" customHeight="1">
      <c r="B74" s="39"/>
      <c r="C74" s="63" t="s">
        <v>106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6.149999999999999" customHeight="1">
      <c r="B75" s="39"/>
      <c r="C75" s="61"/>
      <c r="D75" s="61"/>
      <c r="E75" s="335" t="str">
        <f>E9</f>
        <v>02 - UT</v>
      </c>
      <c r="F75" s="362"/>
      <c r="G75" s="362"/>
      <c r="H75" s="362"/>
      <c r="I75" s="161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18" customHeight="1">
      <c r="B77" s="39"/>
      <c r="C77" s="63" t="s">
        <v>23</v>
      </c>
      <c r="D77" s="61"/>
      <c r="E77" s="61"/>
      <c r="F77" s="162" t="str">
        <f>F12</f>
        <v>Česká Lípa</v>
      </c>
      <c r="G77" s="61"/>
      <c r="H77" s="61"/>
      <c r="I77" s="163" t="s">
        <v>25</v>
      </c>
      <c r="J77" s="71" t="str">
        <f>IF(J12="","",J12)</f>
        <v>10. 3. 2018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>
      <c r="B79" s="39"/>
      <c r="C79" s="63" t="s">
        <v>27</v>
      </c>
      <c r="D79" s="61"/>
      <c r="E79" s="61"/>
      <c r="F79" s="162" t="str">
        <f>E15</f>
        <v>Město Č. Lípa</v>
      </c>
      <c r="G79" s="61"/>
      <c r="H79" s="61"/>
      <c r="I79" s="163" t="s">
        <v>33</v>
      </c>
      <c r="J79" s="162" t="str">
        <f>E21</f>
        <v>Ing. Vaněk</v>
      </c>
      <c r="K79" s="61"/>
      <c r="L79" s="59"/>
    </row>
    <row r="80" spans="2:12" s="1" customFormat="1" ht="14.45" customHeight="1">
      <c r="B80" s="39"/>
      <c r="C80" s="63" t="s">
        <v>31</v>
      </c>
      <c r="D80" s="61"/>
      <c r="E80" s="61"/>
      <c r="F80" s="162" t="str">
        <f>IF(E18="","",E18)</f>
        <v/>
      </c>
      <c r="G80" s="61"/>
      <c r="H80" s="61"/>
      <c r="I80" s="161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9" customFormat="1" ht="29.25" customHeight="1">
      <c r="B82" s="164"/>
      <c r="C82" s="165" t="s">
        <v>135</v>
      </c>
      <c r="D82" s="166" t="s">
        <v>56</v>
      </c>
      <c r="E82" s="166" t="s">
        <v>52</v>
      </c>
      <c r="F82" s="166" t="s">
        <v>136</v>
      </c>
      <c r="G82" s="166" t="s">
        <v>137</v>
      </c>
      <c r="H82" s="166" t="s">
        <v>138</v>
      </c>
      <c r="I82" s="167" t="s">
        <v>139</v>
      </c>
      <c r="J82" s="166" t="s">
        <v>110</v>
      </c>
      <c r="K82" s="168" t="s">
        <v>140</v>
      </c>
      <c r="L82" s="169"/>
      <c r="M82" s="79" t="s">
        <v>141</v>
      </c>
      <c r="N82" s="80" t="s">
        <v>41</v>
      </c>
      <c r="O82" s="80" t="s">
        <v>142</v>
      </c>
      <c r="P82" s="80" t="s">
        <v>143</v>
      </c>
      <c r="Q82" s="80" t="s">
        <v>144</v>
      </c>
      <c r="R82" s="80" t="s">
        <v>145</v>
      </c>
      <c r="S82" s="80" t="s">
        <v>146</v>
      </c>
      <c r="T82" s="81" t="s">
        <v>147</v>
      </c>
    </row>
    <row r="83" spans="2:65" s="1" customFormat="1" ht="29.25" customHeight="1">
      <c r="B83" s="39"/>
      <c r="C83" s="85" t="s">
        <v>111</v>
      </c>
      <c r="D83" s="61"/>
      <c r="E83" s="61"/>
      <c r="F83" s="61"/>
      <c r="G83" s="61"/>
      <c r="H83" s="61"/>
      <c r="I83" s="161"/>
      <c r="J83" s="170">
        <f>BK83</f>
        <v>0</v>
      </c>
      <c r="K83" s="61"/>
      <c r="L83" s="59"/>
      <c r="M83" s="82"/>
      <c r="N83" s="83"/>
      <c r="O83" s="83"/>
      <c r="P83" s="171">
        <f>P84</f>
        <v>0</v>
      </c>
      <c r="Q83" s="83"/>
      <c r="R83" s="171">
        <f>R84</f>
        <v>0.9128799999999998</v>
      </c>
      <c r="S83" s="83"/>
      <c r="T83" s="172">
        <f>T84</f>
        <v>1.0376800000000002</v>
      </c>
      <c r="AT83" s="22" t="s">
        <v>70</v>
      </c>
      <c r="AU83" s="22" t="s">
        <v>112</v>
      </c>
      <c r="BK83" s="173">
        <f>BK84</f>
        <v>0</v>
      </c>
    </row>
    <row r="84" spans="2:65" s="10" customFormat="1" ht="37.35" customHeight="1">
      <c r="B84" s="174"/>
      <c r="C84" s="175"/>
      <c r="D84" s="176" t="s">
        <v>70</v>
      </c>
      <c r="E84" s="177" t="s">
        <v>456</v>
      </c>
      <c r="F84" s="177" t="s">
        <v>457</v>
      </c>
      <c r="G84" s="175"/>
      <c r="H84" s="175"/>
      <c r="I84" s="178"/>
      <c r="J84" s="179">
        <f>BK84</f>
        <v>0</v>
      </c>
      <c r="K84" s="175"/>
      <c r="L84" s="180"/>
      <c r="M84" s="181"/>
      <c r="N84" s="182"/>
      <c r="O84" s="182"/>
      <c r="P84" s="183">
        <f>P85+P93+P98+P110+P127+P141</f>
        <v>0</v>
      </c>
      <c r="Q84" s="182"/>
      <c r="R84" s="183">
        <f>R85+R93+R98+R110+R127+R141</f>
        <v>0.9128799999999998</v>
      </c>
      <c r="S84" s="182"/>
      <c r="T84" s="184">
        <f>T85+T93+T98+T110+T127+T141</f>
        <v>1.0376800000000002</v>
      </c>
      <c r="AR84" s="185" t="s">
        <v>81</v>
      </c>
      <c r="AT84" s="186" t="s">
        <v>70</v>
      </c>
      <c r="AU84" s="186" t="s">
        <v>71</v>
      </c>
      <c r="AY84" s="185" t="s">
        <v>150</v>
      </c>
      <c r="BK84" s="187">
        <f>BK85+BK93+BK98+BK110+BK127+BK141</f>
        <v>0</v>
      </c>
    </row>
    <row r="85" spans="2:65" s="10" customFormat="1" ht="19.899999999999999" customHeight="1">
      <c r="B85" s="174"/>
      <c r="C85" s="175"/>
      <c r="D85" s="176" t="s">
        <v>70</v>
      </c>
      <c r="E85" s="188" t="s">
        <v>904</v>
      </c>
      <c r="F85" s="188" t="s">
        <v>905</v>
      </c>
      <c r="G85" s="175"/>
      <c r="H85" s="175"/>
      <c r="I85" s="178"/>
      <c r="J85" s="189">
        <f>BK85</f>
        <v>0</v>
      </c>
      <c r="K85" s="175"/>
      <c r="L85" s="180"/>
      <c r="M85" s="181"/>
      <c r="N85" s="182"/>
      <c r="O85" s="182"/>
      <c r="P85" s="183">
        <f>SUM(P86:P92)</f>
        <v>0</v>
      </c>
      <c r="Q85" s="182"/>
      <c r="R85" s="183">
        <f>SUM(R86:R92)</f>
        <v>9.4779999999999989E-2</v>
      </c>
      <c r="S85" s="182"/>
      <c r="T85" s="184">
        <f>SUM(T86:T92)</f>
        <v>0.30625000000000002</v>
      </c>
      <c r="AR85" s="185" t="s">
        <v>81</v>
      </c>
      <c r="AT85" s="186" t="s">
        <v>70</v>
      </c>
      <c r="AU85" s="186" t="s">
        <v>79</v>
      </c>
      <c r="AY85" s="185" t="s">
        <v>150</v>
      </c>
      <c r="BK85" s="187">
        <f>SUM(BK86:BK92)</f>
        <v>0</v>
      </c>
    </row>
    <row r="86" spans="2:65" s="1" customFormat="1" ht="22.9" customHeight="1">
      <c r="B86" s="39"/>
      <c r="C86" s="190" t="s">
        <v>400</v>
      </c>
      <c r="D86" s="190" t="s">
        <v>152</v>
      </c>
      <c r="E86" s="191" t="s">
        <v>906</v>
      </c>
      <c r="F86" s="192" t="s">
        <v>907</v>
      </c>
      <c r="G86" s="193" t="s">
        <v>339</v>
      </c>
      <c r="H86" s="194">
        <v>1</v>
      </c>
      <c r="I86" s="195"/>
      <c r="J86" s="196">
        <f t="shared" ref="J86:J92" si="0">ROUND(I86*H86,2)</f>
        <v>0</v>
      </c>
      <c r="K86" s="192" t="s">
        <v>156</v>
      </c>
      <c r="L86" s="59"/>
      <c r="M86" s="197" t="s">
        <v>21</v>
      </c>
      <c r="N86" s="198" t="s">
        <v>42</v>
      </c>
      <c r="O86" s="40"/>
      <c r="P86" s="199">
        <f t="shared" ref="P86:P92" si="1">O86*H86</f>
        <v>0</v>
      </c>
      <c r="Q86" s="199">
        <v>1.7000000000000001E-4</v>
      </c>
      <c r="R86" s="199">
        <f t="shared" ref="R86:R92" si="2">Q86*H86</f>
        <v>1.7000000000000001E-4</v>
      </c>
      <c r="S86" s="199">
        <v>0.30625000000000002</v>
      </c>
      <c r="T86" s="200">
        <f t="shared" ref="T86:T92" si="3">S86*H86</f>
        <v>0.30625000000000002</v>
      </c>
      <c r="AR86" s="22" t="s">
        <v>232</v>
      </c>
      <c r="AT86" s="22" t="s">
        <v>152</v>
      </c>
      <c r="AU86" s="22" t="s">
        <v>81</v>
      </c>
      <c r="AY86" s="22" t="s">
        <v>150</v>
      </c>
      <c r="BE86" s="201">
        <f t="shared" ref="BE86:BE92" si="4">IF(N86="základní",J86,0)</f>
        <v>0</v>
      </c>
      <c r="BF86" s="201">
        <f t="shared" ref="BF86:BF92" si="5">IF(N86="snížená",J86,0)</f>
        <v>0</v>
      </c>
      <c r="BG86" s="201">
        <f t="shared" ref="BG86:BG92" si="6">IF(N86="zákl. přenesená",J86,0)</f>
        <v>0</v>
      </c>
      <c r="BH86" s="201">
        <f t="shared" ref="BH86:BH92" si="7">IF(N86="sníž. přenesená",J86,0)</f>
        <v>0</v>
      </c>
      <c r="BI86" s="201">
        <f t="shared" ref="BI86:BI92" si="8">IF(N86="nulová",J86,0)</f>
        <v>0</v>
      </c>
      <c r="BJ86" s="22" t="s">
        <v>79</v>
      </c>
      <c r="BK86" s="201">
        <f t="shared" ref="BK86:BK92" si="9">ROUND(I86*H86,2)</f>
        <v>0</v>
      </c>
      <c r="BL86" s="22" t="s">
        <v>232</v>
      </c>
      <c r="BM86" s="22" t="s">
        <v>908</v>
      </c>
    </row>
    <row r="87" spans="2:65" s="1" customFormat="1" ht="22.9" customHeight="1">
      <c r="B87" s="39"/>
      <c r="C87" s="190" t="s">
        <v>79</v>
      </c>
      <c r="D87" s="190" t="s">
        <v>152</v>
      </c>
      <c r="E87" s="191" t="s">
        <v>909</v>
      </c>
      <c r="F87" s="192" t="s">
        <v>910</v>
      </c>
      <c r="G87" s="193" t="s">
        <v>545</v>
      </c>
      <c r="H87" s="194">
        <v>1</v>
      </c>
      <c r="I87" s="195"/>
      <c r="J87" s="196">
        <f t="shared" si="0"/>
        <v>0</v>
      </c>
      <c r="K87" s="192" t="s">
        <v>156</v>
      </c>
      <c r="L87" s="59"/>
      <c r="M87" s="197" t="s">
        <v>21</v>
      </c>
      <c r="N87" s="198" t="s">
        <v>42</v>
      </c>
      <c r="O87" s="40"/>
      <c r="P87" s="199">
        <f t="shared" si="1"/>
        <v>0</v>
      </c>
      <c r="Q87" s="199">
        <v>5.6550000000000003E-2</v>
      </c>
      <c r="R87" s="199">
        <f t="shared" si="2"/>
        <v>5.6550000000000003E-2</v>
      </c>
      <c r="S87" s="199">
        <v>0</v>
      </c>
      <c r="T87" s="200">
        <f t="shared" si="3"/>
        <v>0</v>
      </c>
      <c r="AR87" s="22" t="s">
        <v>232</v>
      </c>
      <c r="AT87" s="22" t="s">
        <v>152</v>
      </c>
      <c r="AU87" s="22" t="s">
        <v>81</v>
      </c>
      <c r="AY87" s="22" t="s">
        <v>150</v>
      </c>
      <c r="BE87" s="201">
        <f t="shared" si="4"/>
        <v>0</v>
      </c>
      <c r="BF87" s="201">
        <f t="shared" si="5"/>
        <v>0</v>
      </c>
      <c r="BG87" s="201">
        <f t="shared" si="6"/>
        <v>0</v>
      </c>
      <c r="BH87" s="201">
        <f t="shared" si="7"/>
        <v>0</v>
      </c>
      <c r="BI87" s="201">
        <f t="shared" si="8"/>
        <v>0</v>
      </c>
      <c r="BJ87" s="22" t="s">
        <v>79</v>
      </c>
      <c r="BK87" s="201">
        <f t="shared" si="9"/>
        <v>0</v>
      </c>
      <c r="BL87" s="22" t="s">
        <v>232</v>
      </c>
      <c r="BM87" s="22" t="s">
        <v>911</v>
      </c>
    </row>
    <row r="88" spans="2:65" s="1" customFormat="1" ht="14.45" customHeight="1">
      <c r="B88" s="39"/>
      <c r="C88" s="190" t="s">
        <v>81</v>
      </c>
      <c r="D88" s="190" t="s">
        <v>152</v>
      </c>
      <c r="E88" s="191" t="s">
        <v>912</v>
      </c>
      <c r="F88" s="192" t="s">
        <v>913</v>
      </c>
      <c r="G88" s="193" t="s">
        <v>545</v>
      </c>
      <c r="H88" s="194">
        <v>1</v>
      </c>
      <c r="I88" s="195"/>
      <c r="J88" s="196">
        <f t="shared" si="0"/>
        <v>0</v>
      </c>
      <c r="K88" s="192" t="s">
        <v>21</v>
      </c>
      <c r="L88" s="59"/>
      <c r="M88" s="197" t="s">
        <v>21</v>
      </c>
      <c r="N88" s="198" t="s">
        <v>42</v>
      </c>
      <c r="O88" s="40"/>
      <c r="P88" s="199">
        <f t="shared" si="1"/>
        <v>0</v>
      </c>
      <c r="Q88" s="199">
        <v>3.3169999999999998E-2</v>
      </c>
      <c r="R88" s="199">
        <f t="shared" si="2"/>
        <v>3.3169999999999998E-2</v>
      </c>
      <c r="S88" s="199">
        <v>0</v>
      </c>
      <c r="T88" s="200">
        <f t="shared" si="3"/>
        <v>0</v>
      </c>
      <c r="AR88" s="22" t="s">
        <v>232</v>
      </c>
      <c r="AT88" s="22" t="s">
        <v>152</v>
      </c>
      <c r="AU88" s="22" t="s">
        <v>81</v>
      </c>
      <c r="AY88" s="22" t="s">
        <v>150</v>
      </c>
      <c r="BE88" s="201">
        <f t="shared" si="4"/>
        <v>0</v>
      </c>
      <c r="BF88" s="201">
        <f t="shared" si="5"/>
        <v>0</v>
      </c>
      <c r="BG88" s="201">
        <f t="shared" si="6"/>
        <v>0</v>
      </c>
      <c r="BH88" s="201">
        <f t="shared" si="7"/>
        <v>0</v>
      </c>
      <c r="BI88" s="201">
        <f t="shared" si="8"/>
        <v>0</v>
      </c>
      <c r="BJ88" s="22" t="s">
        <v>79</v>
      </c>
      <c r="BK88" s="201">
        <f t="shared" si="9"/>
        <v>0</v>
      </c>
      <c r="BL88" s="22" t="s">
        <v>232</v>
      </c>
      <c r="BM88" s="22" t="s">
        <v>914</v>
      </c>
    </row>
    <row r="89" spans="2:65" s="1" customFormat="1" ht="22.9" customHeight="1">
      <c r="B89" s="39"/>
      <c r="C89" s="190" t="s">
        <v>166</v>
      </c>
      <c r="D89" s="190" t="s">
        <v>152</v>
      </c>
      <c r="E89" s="191" t="s">
        <v>915</v>
      </c>
      <c r="F89" s="192" t="s">
        <v>916</v>
      </c>
      <c r="G89" s="193" t="s">
        <v>545</v>
      </c>
      <c r="H89" s="194">
        <v>1</v>
      </c>
      <c r="I89" s="195"/>
      <c r="J89" s="196">
        <f t="shared" si="0"/>
        <v>0</v>
      </c>
      <c r="K89" s="192" t="s">
        <v>156</v>
      </c>
      <c r="L89" s="59"/>
      <c r="M89" s="197" t="s">
        <v>21</v>
      </c>
      <c r="N89" s="198" t="s">
        <v>42</v>
      </c>
      <c r="O89" s="40"/>
      <c r="P89" s="199">
        <f t="shared" si="1"/>
        <v>0</v>
      </c>
      <c r="Q89" s="199">
        <v>1.5200000000000001E-3</v>
      </c>
      <c r="R89" s="199">
        <f t="shared" si="2"/>
        <v>1.5200000000000001E-3</v>
      </c>
      <c r="S89" s="199">
        <v>0</v>
      </c>
      <c r="T89" s="200">
        <f t="shared" si="3"/>
        <v>0</v>
      </c>
      <c r="AR89" s="22" t="s">
        <v>232</v>
      </c>
      <c r="AT89" s="22" t="s">
        <v>152</v>
      </c>
      <c r="AU89" s="22" t="s">
        <v>81</v>
      </c>
      <c r="AY89" s="22" t="s">
        <v>150</v>
      </c>
      <c r="BE89" s="201">
        <f t="shared" si="4"/>
        <v>0</v>
      </c>
      <c r="BF89" s="201">
        <f t="shared" si="5"/>
        <v>0</v>
      </c>
      <c r="BG89" s="201">
        <f t="shared" si="6"/>
        <v>0</v>
      </c>
      <c r="BH89" s="201">
        <f t="shared" si="7"/>
        <v>0</v>
      </c>
      <c r="BI89" s="201">
        <f t="shared" si="8"/>
        <v>0</v>
      </c>
      <c r="BJ89" s="22" t="s">
        <v>79</v>
      </c>
      <c r="BK89" s="201">
        <f t="shared" si="9"/>
        <v>0</v>
      </c>
      <c r="BL89" s="22" t="s">
        <v>232</v>
      </c>
      <c r="BM89" s="22" t="s">
        <v>917</v>
      </c>
    </row>
    <row r="90" spans="2:65" s="1" customFormat="1" ht="22.9" customHeight="1">
      <c r="B90" s="39"/>
      <c r="C90" s="190" t="s">
        <v>157</v>
      </c>
      <c r="D90" s="190" t="s">
        <v>152</v>
      </c>
      <c r="E90" s="191" t="s">
        <v>918</v>
      </c>
      <c r="F90" s="192" t="s">
        <v>919</v>
      </c>
      <c r="G90" s="193" t="s">
        <v>260</v>
      </c>
      <c r="H90" s="194">
        <v>5</v>
      </c>
      <c r="I90" s="195"/>
      <c r="J90" s="196">
        <f t="shared" si="0"/>
        <v>0</v>
      </c>
      <c r="K90" s="192" t="s">
        <v>156</v>
      </c>
      <c r="L90" s="59"/>
      <c r="M90" s="197" t="s">
        <v>21</v>
      </c>
      <c r="N90" s="198" t="s">
        <v>42</v>
      </c>
      <c r="O90" s="40"/>
      <c r="P90" s="199">
        <f t="shared" si="1"/>
        <v>0</v>
      </c>
      <c r="Q90" s="199">
        <v>4.4000000000000002E-4</v>
      </c>
      <c r="R90" s="199">
        <f t="shared" si="2"/>
        <v>2.2000000000000001E-3</v>
      </c>
      <c r="S90" s="199">
        <v>0</v>
      </c>
      <c r="T90" s="200">
        <f t="shared" si="3"/>
        <v>0</v>
      </c>
      <c r="AR90" s="22" t="s">
        <v>232</v>
      </c>
      <c r="AT90" s="22" t="s">
        <v>152</v>
      </c>
      <c r="AU90" s="22" t="s">
        <v>81</v>
      </c>
      <c r="AY90" s="22" t="s">
        <v>150</v>
      </c>
      <c r="BE90" s="201">
        <f t="shared" si="4"/>
        <v>0</v>
      </c>
      <c r="BF90" s="201">
        <f t="shared" si="5"/>
        <v>0</v>
      </c>
      <c r="BG90" s="201">
        <f t="shared" si="6"/>
        <v>0</v>
      </c>
      <c r="BH90" s="201">
        <f t="shared" si="7"/>
        <v>0</v>
      </c>
      <c r="BI90" s="201">
        <f t="shared" si="8"/>
        <v>0</v>
      </c>
      <c r="BJ90" s="22" t="s">
        <v>79</v>
      </c>
      <c r="BK90" s="201">
        <f t="shared" si="9"/>
        <v>0</v>
      </c>
      <c r="BL90" s="22" t="s">
        <v>232</v>
      </c>
      <c r="BM90" s="22" t="s">
        <v>920</v>
      </c>
    </row>
    <row r="91" spans="2:65" s="1" customFormat="1" ht="14.45" customHeight="1">
      <c r="B91" s="39"/>
      <c r="C91" s="190" t="s">
        <v>175</v>
      </c>
      <c r="D91" s="190" t="s">
        <v>152</v>
      </c>
      <c r="E91" s="191" t="s">
        <v>921</v>
      </c>
      <c r="F91" s="192" t="s">
        <v>922</v>
      </c>
      <c r="G91" s="193" t="s">
        <v>545</v>
      </c>
      <c r="H91" s="194">
        <v>1</v>
      </c>
      <c r="I91" s="195"/>
      <c r="J91" s="196">
        <f t="shared" si="0"/>
        <v>0</v>
      </c>
      <c r="K91" s="192" t="s">
        <v>21</v>
      </c>
      <c r="L91" s="59"/>
      <c r="M91" s="197" t="s">
        <v>21</v>
      </c>
      <c r="N91" s="198" t="s">
        <v>42</v>
      </c>
      <c r="O91" s="40"/>
      <c r="P91" s="199">
        <f t="shared" si="1"/>
        <v>0</v>
      </c>
      <c r="Q91" s="199">
        <v>1.17E-3</v>
      </c>
      <c r="R91" s="199">
        <f t="shared" si="2"/>
        <v>1.17E-3</v>
      </c>
      <c r="S91" s="199">
        <v>0</v>
      </c>
      <c r="T91" s="200">
        <f t="shared" si="3"/>
        <v>0</v>
      </c>
      <c r="AR91" s="22" t="s">
        <v>232</v>
      </c>
      <c r="AT91" s="22" t="s">
        <v>152</v>
      </c>
      <c r="AU91" s="22" t="s">
        <v>81</v>
      </c>
      <c r="AY91" s="22" t="s">
        <v>150</v>
      </c>
      <c r="BE91" s="201">
        <f t="shared" si="4"/>
        <v>0</v>
      </c>
      <c r="BF91" s="201">
        <f t="shared" si="5"/>
        <v>0</v>
      </c>
      <c r="BG91" s="201">
        <f t="shared" si="6"/>
        <v>0</v>
      </c>
      <c r="BH91" s="201">
        <f t="shared" si="7"/>
        <v>0</v>
      </c>
      <c r="BI91" s="201">
        <f t="shared" si="8"/>
        <v>0</v>
      </c>
      <c r="BJ91" s="22" t="s">
        <v>79</v>
      </c>
      <c r="BK91" s="201">
        <f t="shared" si="9"/>
        <v>0</v>
      </c>
      <c r="BL91" s="22" t="s">
        <v>232</v>
      </c>
      <c r="BM91" s="22" t="s">
        <v>923</v>
      </c>
    </row>
    <row r="92" spans="2:65" s="1" customFormat="1" ht="14.45" customHeight="1">
      <c r="B92" s="39"/>
      <c r="C92" s="190" t="s">
        <v>179</v>
      </c>
      <c r="D92" s="190" t="s">
        <v>152</v>
      </c>
      <c r="E92" s="191" t="s">
        <v>924</v>
      </c>
      <c r="F92" s="192" t="s">
        <v>925</v>
      </c>
      <c r="G92" s="193" t="s">
        <v>172</v>
      </c>
      <c r="H92" s="194">
        <v>9.5000000000000001E-2</v>
      </c>
      <c r="I92" s="195"/>
      <c r="J92" s="196">
        <f t="shared" si="0"/>
        <v>0</v>
      </c>
      <c r="K92" s="192" t="s">
        <v>156</v>
      </c>
      <c r="L92" s="59"/>
      <c r="M92" s="197" t="s">
        <v>21</v>
      </c>
      <c r="N92" s="198" t="s">
        <v>42</v>
      </c>
      <c r="O92" s="40"/>
      <c r="P92" s="199">
        <f t="shared" si="1"/>
        <v>0</v>
      </c>
      <c r="Q92" s="199">
        <v>0</v>
      </c>
      <c r="R92" s="199">
        <f t="shared" si="2"/>
        <v>0</v>
      </c>
      <c r="S92" s="199">
        <v>0</v>
      </c>
      <c r="T92" s="200">
        <f t="shared" si="3"/>
        <v>0</v>
      </c>
      <c r="AR92" s="22" t="s">
        <v>232</v>
      </c>
      <c r="AT92" s="22" t="s">
        <v>152</v>
      </c>
      <c r="AU92" s="22" t="s">
        <v>81</v>
      </c>
      <c r="AY92" s="22" t="s">
        <v>150</v>
      </c>
      <c r="BE92" s="201">
        <f t="shared" si="4"/>
        <v>0</v>
      </c>
      <c r="BF92" s="201">
        <f t="shared" si="5"/>
        <v>0</v>
      </c>
      <c r="BG92" s="201">
        <f t="shared" si="6"/>
        <v>0</v>
      </c>
      <c r="BH92" s="201">
        <f t="shared" si="7"/>
        <v>0</v>
      </c>
      <c r="BI92" s="201">
        <f t="shared" si="8"/>
        <v>0</v>
      </c>
      <c r="BJ92" s="22" t="s">
        <v>79</v>
      </c>
      <c r="BK92" s="201">
        <f t="shared" si="9"/>
        <v>0</v>
      </c>
      <c r="BL92" s="22" t="s">
        <v>232</v>
      </c>
      <c r="BM92" s="22" t="s">
        <v>926</v>
      </c>
    </row>
    <row r="93" spans="2:65" s="10" customFormat="1" ht="29.85" customHeight="1">
      <c r="B93" s="174"/>
      <c r="C93" s="175"/>
      <c r="D93" s="176" t="s">
        <v>70</v>
      </c>
      <c r="E93" s="188" t="s">
        <v>927</v>
      </c>
      <c r="F93" s="188" t="s">
        <v>928</v>
      </c>
      <c r="G93" s="175"/>
      <c r="H93" s="175"/>
      <c r="I93" s="178"/>
      <c r="J93" s="189">
        <f>BK93</f>
        <v>0</v>
      </c>
      <c r="K93" s="175"/>
      <c r="L93" s="180"/>
      <c r="M93" s="181"/>
      <c r="N93" s="182"/>
      <c r="O93" s="182"/>
      <c r="P93" s="183">
        <f>SUM(P94:P97)</f>
        <v>0</v>
      </c>
      <c r="Q93" s="182"/>
      <c r="R93" s="183">
        <f>SUM(R94:R97)</f>
        <v>0.12589</v>
      </c>
      <c r="S93" s="182"/>
      <c r="T93" s="184">
        <f>SUM(T94:T97)</f>
        <v>0</v>
      </c>
      <c r="AR93" s="185" t="s">
        <v>81</v>
      </c>
      <c r="AT93" s="186" t="s">
        <v>70</v>
      </c>
      <c r="AU93" s="186" t="s">
        <v>79</v>
      </c>
      <c r="AY93" s="185" t="s">
        <v>150</v>
      </c>
      <c r="BK93" s="187">
        <f>SUM(BK94:BK97)</f>
        <v>0</v>
      </c>
    </row>
    <row r="94" spans="2:65" s="1" customFormat="1" ht="22.9" customHeight="1">
      <c r="B94" s="39"/>
      <c r="C94" s="190" t="s">
        <v>386</v>
      </c>
      <c r="D94" s="190" t="s">
        <v>152</v>
      </c>
      <c r="E94" s="191" t="s">
        <v>929</v>
      </c>
      <c r="F94" s="192" t="s">
        <v>930</v>
      </c>
      <c r="G94" s="193" t="s">
        <v>545</v>
      </c>
      <c r="H94" s="194">
        <v>1</v>
      </c>
      <c r="I94" s="195"/>
      <c r="J94" s="196">
        <f>ROUND(I94*H94,2)</f>
        <v>0</v>
      </c>
      <c r="K94" s="192" t="s">
        <v>156</v>
      </c>
      <c r="L94" s="59"/>
      <c r="M94" s="197" t="s">
        <v>21</v>
      </c>
      <c r="N94" s="198" t="s">
        <v>42</v>
      </c>
      <c r="O94" s="40"/>
      <c r="P94" s="199">
        <f>O94*H94</f>
        <v>0</v>
      </c>
      <c r="Q94" s="199">
        <v>0.11747</v>
      </c>
      <c r="R94" s="199">
        <f>Q94*H94</f>
        <v>0.11747</v>
      </c>
      <c r="S94" s="199">
        <v>0</v>
      </c>
      <c r="T94" s="200">
        <f>S94*H94</f>
        <v>0</v>
      </c>
      <c r="AR94" s="22" t="s">
        <v>232</v>
      </c>
      <c r="AT94" s="22" t="s">
        <v>152</v>
      </c>
      <c r="AU94" s="22" t="s">
        <v>81</v>
      </c>
      <c r="AY94" s="22" t="s">
        <v>150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2" t="s">
        <v>79</v>
      </c>
      <c r="BK94" s="201">
        <f>ROUND(I94*H94,2)</f>
        <v>0</v>
      </c>
      <c r="BL94" s="22" t="s">
        <v>232</v>
      </c>
      <c r="BM94" s="22" t="s">
        <v>931</v>
      </c>
    </row>
    <row r="95" spans="2:65" s="1" customFormat="1" ht="22.9" customHeight="1">
      <c r="B95" s="39"/>
      <c r="C95" s="190" t="s">
        <v>186</v>
      </c>
      <c r="D95" s="190" t="s">
        <v>152</v>
      </c>
      <c r="E95" s="191" t="s">
        <v>932</v>
      </c>
      <c r="F95" s="192" t="s">
        <v>933</v>
      </c>
      <c r="G95" s="193" t="s">
        <v>545</v>
      </c>
      <c r="H95" s="194">
        <v>1</v>
      </c>
      <c r="I95" s="195"/>
      <c r="J95" s="196">
        <f>ROUND(I95*H95,2)</f>
        <v>0</v>
      </c>
      <c r="K95" s="192" t="s">
        <v>156</v>
      </c>
      <c r="L95" s="59"/>
      <c r="M95" s="197" t="s">
        <v>21</v>
      </c>
      <c r="N95" s="198" t="s">
        <v>42</v>
      </c>
      <c r="O95" s="40"/>
      <c r="P95" s="199">
        <f>O95*H95</f>
        <v>0</v>
      </c>
      <c r="Q95" s="199">
        <v>5.1399999999999996E-3</v>
      </c>
      <c r="R95" s="199">
        <f>Q95*H95</f>
        <v>5.1399999999999996E-3</v>
      </c>
      <c r="S95" s="199">
        <v>0</v>
      </c>
      <c r="T95" s="200">
        <f>S95*H95</f>
        <v>0</v>
      </c>
      <c r="AR95" s="22" t="s">
        <v>232</v>
      </c>
      <c r="AT95" s="22" t="s">
        <v>152</v>
      </c>
      <c r="AU95" s="22" t="s">
        <v>81</v>
      </c>
      <c r="AY95" s="22" t="s">
        <v>150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2" t="s">
        <v>79</v>
      </c>
      <c r="BK95" s="201">
        <f>ROUND(I95*H95,2)</f>
        <v>0</v>
      </c>
      <c r="BL95" s="22" t="s">
        <v>232</v>
      </c>
      <c r="BM95" s="22" t="s">
        <v>934</v>
      </c>
    </row>
    <row r="96" spans="2:65" s="1" customFormat="1" ht="22.9" customHeight="1">
      <c r="B96" s="39"/>
      <c r="C96" s="190" t="s">
        <v>183</v>
      </c>
      <c r="D96" s="190" t="s">
        <v>152</v>
      </c>
      <c r="E96" s="191" t="s">
        <v>935</v>
      </c>
      <c r="F96" s="192" t="s">
        <v>936</v>
      </c>
      <c r="G96" s="193" t="s">
        <v>545</v>
      </c>
      <c r="H96" s="194">
        <v>1</v>
      </c>
      <c r="I96" s="195"/>
      <c r="J96" s="196">
        <f>ROUND(I96*H96,2)</f>
        <v>0</v>
      </c>
      <c r="K96" s="192" t="s">
        <v>156</v>
      </c>
      <c r="L96" s="59"/>
      <c r="M96" s="197" t="s">
        <v>21</v>
      </c>
      <c r="N96" s="198" t="s">
        <v>42</v>
      </c>
      <c r="O96" s="40"/>
      <c r="P96" s="199">
        <f>O96*H96</f>
        <v>0</v>
      </c>
      <c r="Q96" s="199">
        <v>3.2799999999999999E-3</v>
      </c>
      <c r="R96" s="199">
        <f>Q96*H96</f>
        <v>3.2799999999999999E-3</v>
      </c>
      <c r="S96" s="199">
        <v>0</v>
      </c>
      <c r="T96" s="200">
        <f>S96*H96</f>
        <v>0</v>
      </c>
      <c r="AR96" s="22" t="s">
        <v>232</v>
      </c>
      <c r="AT96" s="22" t="s">
        <v>152</v>
      </c>
      <c r="AU96" s="22" t="s">
        <v>81</v>
      </c>
      <c r="AY96" s="22" t="s">
        <v>150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2" t="s">
        <v>79</v>
      </c>
      <c r="BK96" s="201">
        <f>ROUND(I96*H96,2)</f>
        <v>0</v>
      </c>
      <c r="BL96" s="22" t="s">
        <v>232</v>
      </c>
      <c r="BM96" s="22" t="s">
        <v>937</v>
      </c>
    </row>
    <row r="97" spans="2:65" s="1" customFormat="1" ht="14.45" customHeight="1">
      <c r="B97" s="39"/>
      <c r="C97" s="190" t="s">
        <v>196</v>
      </c>
      <c r="D97" s="190" t="s">
        <v>152</v>
      </c>
      <c r="E97" s="191" t="s">
        <v>938</v>
      </c>
      <c r="F97" s="192" t="s">
        <v>939</v>
      </c>
      <c r="G97" s="193" t="s">
        <v>172</v>
      </c>
      <c r="H97" s="194">
        <v>0.126</v>
      </c>
      <c r="I97" s="195"/>
      <c r="J97" s="196">
        <f>ROUND(I97*H97,2)</f>
        <v>0</v>
      </c>
      <c r="K97" s="192" t="s">
        <v>156</v>
      </c>
      <c r="L97" s="59"/>
      <c r="M97" s="197" t="s">
        <v>21</v>
      </c>
      <c r="N97" s="198" t="s">
        <v>42</v>
      </c>
      <c r="O97" s="40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22" t="s">
        <v>232</v>
      </c>
      <c r="AT97" s="22" t="s">
        <v>152</v>
      </c>
      <c r="AU97" s="22" t="s">
        <v>81</v>
      </c>
      <c r="AY97" s="22" t="s">
        <v>150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2" t="s">
        <v>79</v>
      </c>
      <c r="BK97" s="201">
        <f>ROUND(I97*H97,2)</f>
        <v>0</v>
      </c>
      <c r="BL97" s="22" t="s">
        <v>232</v>
      </c>
      <c r="BM97" s="22" t="s">
        <v>940</v>
      </c>
    </row>
    <row r="98" spans="2:65" s="10" customFormat="1" ht="29.85" customHeight="1">
      <c r="B98" s="174"/>
      <c r="C98" s="175"/>
      <c r="D98" s="176" t="s">
        <v>70</v>
      </c>
      <c r="E98" s="188" t="s">
        <v>941</v>
      </c>
      <c r="F98" s="188" t="s">
        <v>942</v>
      </c>
      <c r="G98" s="175"/>
      <c r="H98" s="175"/>
      <c r="I98" s="178"/>
      <c r="J98" s="189">
        <f>BK98</f>
        <v>0</v>
      </c>
      <c r="K98" s="175"/>
      <c r="L98" s="180"/>
      <c r="M98" s="181"/>
      <c r="N98" s="182"/>
      <c r="O98" s="182"/>
      <c r="P98" s="183">
        <f>SUM(P99:P109)</f>
        <v>0</v>
      </c>
      <c r="Q98" s="182"/>
      <c r="R98" s="183">
        <f>SUM(R99:R109)</f>
        <v>0.11938</v>
      </c>
      <c r="S98" s="182"/>
      <c r="T98" s="184">
        <f>SUM(T99:T109)</f>
        <v>0.45720000000000005</v>
      </c>
      <c r="AR98" s="185" t="s">
        <v>81</v>
      </c>
      <c r="AT98" s="186" t="s">
        <v>70</v>
      </c>
      <c r="AU98" s="186" t="s">
        <v>79</v>
      </c>
      <c r="AY98" s="185" t="s">
        <v>150</v>
      </c>
      <c r="BK98" s="187">
        <f>SUM(BK99:BK109)</f>
        <v>0</v>
      </c>
    </row>
    <row r="99" spans="2:65" s="1" customFormat="1" ht="14.45" customHeight="1">
      <c r="B99" s="39"/>
      <c r="C99" s="190" t="s">
        <v>390</v>
      </c>
      <c r="D99" s="190" t="s">
        <v>152</v>
      </c>
      <c r="E99" s="191" t="s">
        <v>943</v>
      </c>
      <c r="F99" s="192" t="s">
        <v>944</v>
      </c>
      <c r="G99" s="193" t="s">
        <v>260</v>
      </c>
      <c r="H99" s="194">
        <v>180</v>
      </c>
      <c r="I99" s="195"/>
      <c r="J99" s="196">
        <f>ROUND(I99*H99,2)</f>
        <v>0</v>
      </c>
      <c r="K99" s="192" t="s">
        <v>156</v>
      </c>
      <c r="L99" s="59"/>
      <c r="M99" s="197" t="s">
        <v>21</v>
      </c>
      <c r="N99" s="198" t="s">
        <v>42</v>
      </c>
      <c r="O99" s="40"/>
      <c r="P99" s="199">
        <f>O99*H99</f>
        <v>0</v>
      </c>
      <c r="Q99" s="199">
        <v>4.0000000000000003E-5</v>
      </c>
      <c r="R99" s="199">
        <f>Q99*H99</f>
        <v>7.2000000000000007E-3</v>
      </c>
      <c r="S99" s="199">
        <v>2.5400000000000002E-3</v>
      </c>
      <c r="T99" s="200">
        <f>S99*H99</f>
        <v>0.45720000000000005</v>
      </c>
      <c r="AR99" s="22" t="s">
        <v>232</v>
      </c>
      <c r="AT99" s="22" t="s">
        <v>152</v>
      </c>
      <c r="AU99" s="22" t="s">
        <v>81</v>
      </c>
      <c r="AY99" s="22" t="s">
        <v>150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2" t="s">
        <v>79</v>
      </c>
      <c r="BK99" s="201">
        <f>ROUND(I99*H99,2)</f>
        <v>0</v>
      </c>
      <c r="BL99" s="22" t="s">
        <v>232</v>
      </c>
      <c r="BM99" s="22" t="s">
        <v>945</v>
      </c>
    </row>
    <row r="100" spans="2:65" s="11" customFormat="1" ht="13.5">
      <c r="B100" s="202"/>
      <c r="C100" s="203"/>
      <c r="D100" s="204" t="s">
        <v>159</v>
      </c>
      <c r="E100" s="205" t="s">
        <v>21</v>
      </c>
      <c r="F100" s="206" t="s">
        <v>946</v>
      </c>
      <c r="G100" s="203"/>
      <c r="H100" s="207">
        <v>180</v>
      </c>
      <c r="I100" s="208"/>
      <c r="J100" s="203"/>
      <c r="K100" s="203"/>
      <c r="L100" s="209"/>
      <c r="M100" s="210"/>
      <c r="N100" s="211"/>
      <c r="O100" s="211"/>
      <c r="P100" s="211"/>
      <c r="Q100" s="211"/>
      <c r="R100" s="211"/>
      <c r="S100" s="211"/>
      <c r="T100" s="212"/>
      <c r="AT100" s="213" t="s">
        <v>159</v>
      </c>
      <c r="AU100" s="213" t="s">
        <v>81</v>
      </c>
      <c r="AV100" s="11" t="s">
        <v>81</v>
      </c>
      <c r="AW100" s="11" t="s">
        <v>35</v>
      </c>
      <c r="AX100" s="11" t="s">
        <v>79</v>
      </c>
      <c r="AY100" s="213" t="s">
        <v>150</v>
      </c>
    </row>
    <row r="101" spans="2:65" s="1" customFormat="1" ht="14.45" customHeight="1">
      <c r="B101" s="39"/>
      <c r="C101" s="190" t="s">
        <v>202</v>
      </c>
      <c r="D101" s="190" t="s">
        <v>152</v>
      </c>
      <c r="E101" s="191" t="s">
        <v>947</v>
      </c>
      <c r="F101" s="192" t="s">
        <v>948</v>
      </c>
      <c r="G101" s="193" t="s">
        <v>260</v>
      </c>
      <c r="H101" s="194">
        <v>80</v>
      </c>
      <c r="I101" s="195"/>
      <c r="J101" s="196">
        <f t="shared" ref="J101:J109" si="10">ROUND(I101*H101,2)</f>
        <v>0</v>
      </c>
      <c r="K101" s="192" t="s">
        <v>156</v>
      </c>
      <c r="L101" s="59"/>
      <c r="M101" s="197" t="s">
        <v>21</v>
      </c>
      <c r="N101" s="198" t="s">
        <v>42</v>
      </c>
      <c r="O101" s="40"/>
      <c r="P101" s="199">
        <f t="shared" ref="P101:P109" si="11">O101*H101</f>
        <v>0</v>
      </c>
      <c r="Q101" s="199">
        <v>4.4999999999999999E-4</v>
      </c>
      <c r="R101" s="199">
        <f t="shared" ref="R101:R109" si="12">Q101*H101</f>
        <v>3.5999999999999997E-2</v>
      </c>
      <c r="S101" s="199">
        <v>0</v>
      </c>
      <c r="T101" s="200">
        <f t="shared" ref="T101:T109" si="13">S101*H101</f>
        <v>0</v>
      </c>
      <c r="AR101" s="22" t="s">
        <v>232</v>
      </c>
      <c r="AT101" s="22" t="s">
        <v>152</v>
      </c>
      <c r="AU101" s="22" t="s">
        <v>81</v>
      </c>
      <c r="AY101" s="22" t="s">
        <v>150</v>
      </c>
      <c r="BE101" s="201">
        <f t="shared" ref="BE101:BE109" si="14">IF(N101="základní",J101,0)</f>
        <v>0</v>
      </c>
      <c r="BF101" s="201">
        <f t="shared" ref="BF101:BF109" si="15">IF(N101="snížená",J101,0)</f>
        <v>0</v>
      </c>
      <c r="BG101" s="201">
        <f t="shared" ref="BG101:BG109" si="16">IF(N101="zákl. přenesená",J101,0)</f>
        <v>0</v>
      </c>
      <c r="BH101" s="201">
        <f t="shared" ref="BH101:BH109" si="17">IF(N101="sníž. přenesená",J101,0)</f>
        <v>0</v>
      </c>
      <c r="BI101" s="201">
        <f t="shared" ref="BI101:BI109" si="18">IF(N101="nulová",J101,0)</f>
        <v>0</v>
      </c>
      <c r="BJ101" s="22" t="s">
        <v>79</v>
      </c>
      <c r="BK101" s="201">
        <f t="shared" ref="BK101:BK109" si="19">ROUND(I101*H101,2)</f>
        <v>0</v>
      </c>
      <c r="BL101" s="22" t="s">
        <v>232</v>
      </c>
      <c r="BM101" s="22" t="s">
        <v>949</v>
      </c>
    </row>
    <row r="102" spans="2:65" s="1" customFormat="1" ht="14.45" customHeight="1">
      <c r="B102" s="39"/>
      <c r="C102" s="190" t="s">
        <v>209</v>
      </c>
      <c r="D102" s="190" t="s">
        <v>152</v>
      </c>
      <c r="E102" s="191" t="s">
        <v>950</v>
      </c>
      <c r="F102" s="192" t="s">
        <v>951</v>
      </c>
      <c r="G102" s="193" t="s">
        <v>260</v>
      </c>
      <c r="H102" s="194">
        <v>70</v>
      </c>
      <c r="I102" s="195"/>
      <c r="J102" s="196">
        <f t="shared" si="10"/>
        <v>0</v>
      </c>
      <c r="K102" s="192" t="s">
        <v>156</v>
      </c>
      <c r="L102" s="59"/>
      <c r="M102" s="197" t="s">
        <v>21</v>
      </c>
      <c r="N102" s="198" t="s">
        <v>42</v>
      </c>
      <c r="O102" s="40"/>
      <c r="P102" s="199">
        <f t="shared" si="11"/>
        <v>0</v>
      </c>
      <c r="Q102" s="199">
        <v>5.5999999999999995E-4</v>
      </c>
      <c r="R102" s="199">
        <f t="shared" si="12"/>
        <v>3.9199999999999999E-2</v>
      </c>
      <c r="S102" s="199">
        <v>0</v>
      </c>
      <c r="T102" s="200">
        <f t="shared" si="13"/>
        <v>0</v>
      </c>
      <c r="AR102" s="22" t="s">
        <v>232</v>
      </c>
      <c r="AT102" s="22" t="s">
        <v>152</v>
      </c>
      <c r="AU102" s="22" t="s">
        <v>81</v>
      </c>
      <c r="AY102" s="22" t="s">
        <v>150</v>
      </c>
      <c r="BE102" s="201">
        <f t="shared" si="14"/>
        <v>0</v>
      </c>
      <c r="BF102" s="201">
        <f t="shared" si="15"/>
        <v>0</v>
      </c>
      <c r="BG102" s="201">
        <f t="shared" si="16"/>
        <v>0</v>
      </c>
      <c r="BH102" s="201">
        <f t="shared" si="17"/>
        <v>0</v>
      </c>
      <c r="BI102" s="201">
        <f t="shared" si="18"/>
        <v>0</v>
      </c>
      <c r="BJ102" s="22" t="s">
        <v>79</v>
      </c>
      <c r="BK102" s="201">
        <f t="shared" si="19"/>
        <v>0</v>
      </c>
      <c r="BL102" s="22" t="s">
        <v>232</v>
      </c>
      <c r="BM102" s="22" t="s">
        <v>952</v>
      </c>
    </row>
    <row r="103" spans="2:65" s="1" customFormat="1" ht="14.45" customHeight="1">
      <c r="B103" s="39"/>
      <c r="C103" s="190" t="s">
        <v>213</v>
      </c>
      <c r="D103" s="190" t="s">
        <v>152</v>
      </c>
      <c r="E103" s="191" t="s">
        <v>953</v>
      </c>
      <c r="F103" s="192" t="s">
        <v>954</v>
      </c>
      <c r="G103" s="193" t="s">
        <v>260</v>
      </c>
      <c r="H103" s="194">
        <v>10</v>
      </c>
      <c r="I103" s="195"/>
      <c r="J103" s="196">
        <f t="shared" si="10"/>
        <v>0</v>
      </c>
      <c r="K103" s="192" t="s">
        <v>156</v>
      </c>
      <c r="L103" s="59"/>
      <c r="M103" s="197" t="s">
        <v>21</v>
      </c>
      <c r="N103" s="198" t="s">
        <v>42</v>
      </c>
      <c r="O103" s="40"/>
      <c r="P103" s="199">
        <f t="shared" si="11"/>
        <v>0</v>
      </c>
      <c r="Q103" s="199">
        <v>6.8999999999999997E-4</v>
      </c>
      <c r="R103" s="199">
        <f t="shared" si="12"/>
        <v>6.8999999999999999E-3</v>
      </c>
      <c r="S103" s="199">
        <v>0</v>
      </c>
      <c r="T103" s="200">
        <f t="shared" si="13"/>
        <v>0</v>
      </c>
      <c r="AR103" s="22" t="s">
        <v>232</v>
      </c>
      <c r="AT103" s="22" t="s">
        <v>152</v>
      </c>
      <c r="AU103" s="22" t="s">
        <v>81</v>
      </c>
      <c r="AY103" s="22" t="s">
        <v>150</v>
      </c>
      <c r="BE103" s="201">
        <f t="shared" si="14"/>
        <v>0</v>
      </c>
      <c r="BF103" s="201">
        <f t="shared" si="15"/>
        <v>0</v>
      </c>
      <c r="BG103" s="201">
        <f t="shared" si="16"/>
        <v>0</v>
      </c>
      <c r="BH103" s="201">
        <f t="shared" si="17"/>
        <v>0</v>
      </c>
      <c r="BI103" s="201">
        <f t="shared" si="18"/>
        <v>0</v>
      </c>
      <c r="BJ103" s="22" t="s">
        <v>79</v>
      </c>
      <c r="BK103" s="201">
        <f t="shared" si="19"/>
        <v>0</v>
      </c>
      <c r="BL103" s="22" t="s">
        <v>232</v>
      </c>
      <c r="BM103" s="22" t="s">
        <v>955</v>
      </c>
    </row>
    <row r="104" spans="2:65" s="1" customFormat="1" ht="14.45" customHeight="1">
      <c r="B104" s="39"/>
      <c r="C104" s="190" t="s">
        <v>218</v>
      </c>
      <c r="D104" s="190" t="s">
        <v>152</v>
      </c>
      <c r="E104" s="191" t="s">
        <v>956</v>
      </c>
      <c r="F104" s="192" t="s">
        <v>957</v>
      </c>
      <c r="G104" s="193" t="s">
        <v>260</v>
      </c>
      <c r="H104" s="194">
        <v>10</v>
      </c>
      <c r="I104" s="195"/>
      <c r="J104" s="196">
        <f t="shared" si="10"/>
        <v>0</v>
      </c>
      <c r="K104" s="192" t="s">
        <v>156</v>
      </c>
      <c r="L104" s="59"/>
      <c r="M104" s="197" t="s">
        <v>21</v>
      </c>
      <c r="N104" s="198" t="s">
        <v>42</v>
      </c>
      <c r="O104" s="40"/>
      <c r="P104" s="199">
        <f t="shared" si="11"/>
        <v>0</v>
      </c>
      <c r="Q104" s="199">
        <v>1.0399999999999999E-3</v>
      </c>
      <c r="R104" s="199">
        <f t="shared" si="12"/>
        <v>1.04E-2</v>
      </c>
      <c r="S104" s="199">
        <v>0</v>
      </c>
      <c r="T104" s="200">
        <f t="shared" si="13"/>
        <v>0</v>
      </c>
      <c r="AR104" s="22" t="s">
        <v>232</v>
      </c>
      <c r="AT104" s="22" t="s">
        <v>152</v>
      </c>
      <c r="AU104" s="22" t="s">
        <v>81</v>
      </c>
      <c r="AY104" s="22" t="s">
        <v>150</v>
      </c>
      <c r="BE104" s="201">
        <f t="shared" si="14"/>
        <v>0</v>
      </c>
      <c r="BF104" s="201">
        <f t="shared" si="15"/>
        <v>0</v>
      </c>
      <c r="BG104" s="201">
        <f t="shared" si="16"/>
        <v>0</v>
      </c>
      <c r="BH104" s="201">
        <f t="shared" si="17"/>
        <v>0</v>
      </c>
      <c r="BI104" s="201">
        <f t="shared" si="18"/>
        <v>0</v>
      </c>
      <c r="BJ104" s="22" t="s">
        <v>79</v>
      </c>
      <c r="BK104" s="201">
        <f t="shared" si="19"/>
        <v>0</v>
      </c>
      <c r="BL104" s="22" t="s">
        <v>232</v>
      </c>
      <c r="BM104" s="22" t="s">
        <v>958</v>
      </c>
    </row>
    <row r="105" spans="2:65" s="1" customFormat="1" ht="14.45" customHeight="1">
      <c r="B105" s="39"/>
      <c r="C105" s="190" t="s">
        <v>223</v>
      </c>
      <c r="D105" s="190" t="s">
        <v>152</v>
      </c>
      <c r="E105" s="191" t="s">
        <v>959</v>
      </c>
      <c r="F105" s="192" t="s">
        <v>960</v>
      </c>
      <c r="G105" s="193" t="s">
        <v>260</v>
      </c>
      <c r="H105" s="194">
        <v>2</v>
      </c>
      <c r="I105" s="195"/>
      <c r="J105" s="196">
        <f t="shared" si="10"/>
        <v>0</v>
      </c>
      <c r="K105" s="192" t="s">
        <v>156</v>
      </c>
      <c r="L105" s="59"/>
      <c r="M105" s="197" t="s">
        <v>21</v>
      </c>
      <c r="N105" s="198" t="s">
        <v>42</v>
      </c>
      <c r="O105" s="40"/>
      <c r="P105" s="199">
        <f t="shared" si="11"/>
        <v>0</v>
      </c>
      <c r="Q105" s="199">
        <v>1.06E-3</v>
      </c>
      <c r="R105" s="199">
        <f t="shared" si="12"/>
        <v>2.1199999999999999E-3</v>
      </c>
      <c r="S105" s="199">
        <v>0</v>
      </c>
      <c r="T105" s="200">
        <f t="shared" si="13"/>
        <v>0</v>
      </c>
      <c r="AR105" s="22" t="s">
        <v>232</v>
      </c>
      <c r="AT105" s="22" t="s">
        <v>152</v>
      </c>
      <c r="AU105" s="22" t="s">
        <v>81</v>
      </c>
      <c r="AY105" s="22" t="s">
        <v>150</v>
      </c>
      <c r="BE105" s="201">
        <f t="shared" si="14"/>
        <v>0</v>
      </c>
      <c r="BF105" s="201">
        <f t="shared" si="15"/>
        <v>0</v>
      </c>
      <c r="BG105" s="201">
        <f t="shared" si="16"/>
        <v>0</v>
      </c>
      <c r="BH105" s="201">
        <f t="shared" si="17"/>
        <v>0</v>
      </c>
      <c r="BI105" s="201">
        <f t="shared" si="18"/>
        <v>0</v>
      </c>
      <c r="BJ105" s="22" t="s">
        <v>79</v>
      </c>
      <c r="BK105" s="201">
        <f t="shared" si="19"/>
        <v>0</v>
      </c>
      <c r="BL105" s="22" t="s">
        <v>232</v>
      </c>
      <c r="BM105" s="22" t="s">
        <v>961</v>
      </c>
    </row>
    <row r="106" spans="2:65" s="1" customFormat="1" ht="14.45" customHeight="1">
      <c r="B106" s="39"/>
      <c r="C106" s="190" t="s">
        <v>10</v>
      </c>
      <c r="D106" s="190" t="s">
        <v>152</v>
      </c>
      <c r="E106" s="191" t="s">
        <v>962</v>
      </c>
      <c r="F106" s="192" t="s">
        <v>963</v>
      </c>
      <c r="G106" s="193" t="s">
        <v>260</v>
      </c>
      <c r="H106" s="194">
        <v>8</v>
      </c>
      <c r="I106" s="195"/>
      <c r="J106" s="196">
        <f t="shared" si="10"/>
        <v>0</v>
      </c>
      <c r="K106" s="192" t="s">
        <v>156</v>
      </c>
      <c r="L106" s="59"/>
      <c r="M106" s="197" t="s">
        <v>21</v>
      </c>
      <c r="N106" s="198" t="s">
        <v>42</v>
      </c>
      <c r="O106" s="40"/>
      <c r="P106" s="199">
        <f t="shared" si="11"/>
        <v>0</v>
      </c>
      <c r="Q106" s="199">
        <v>1.9599999999999999E-3</v>
      </c>
      <c r="R106" s="199">
        <f t="shared" si="12"/>
        <v>1.5679999999999999E-2</v>
      </c>
      <c r="S106" s="199">
        <v>0</v>
      </c>
      <c r="T106" s="200">
        <f t="shared" si="13"/>
        <v>0</v>
      </c>
      <c r="AR106" s="22" t="s">
        <v>232</v>
      </c>
      <c r="AT106" s="22" t="s">
        <v>152</v>
      </c>
      <c r="AU106" s="22" t="s">
        <v>81</v>
      </c>
      <c r="AY106" s="22" t="s">
        <v>150</v>
      </c>
      <c r="BE106" s="201">
        <f t="shared" si="14"/>
        <v>0</v>
      </c>
      <c r="BF106" s="201">
        <f t="shared" si="15"/>
        <v>0</v>
      </c>
      <c r="BG106" s="201">
        <f t="shared" si="16"/>
        <v>0</v>
      </c>
      <c r="BH106" s="201">
        <f t="shared" si="17"/>
        <v>0</v>
      </c>
      <c r="BI106" s="201">
        <f t="shared" si="18"/>
        <v>0</v>
      </c>
      <c r="BJ106" s="22" t="s">
        <v>79</v>
      </c>
      <c r="BK106" s="201">
        <f t="shared" si="19"/>
        <v>0</v>
      </c>
      <c r="BL106" s="22" t="s">
        <v>232</v>
      </c>
      <c r="BM106" s="22" t="s">
        <v>964</v>
      </c>
    </row>
    <row r="107" spans="2:65" s="1" customFormat="1" ht="22.9" customHeight="1">
      <c r="B107" s="39"/>
      <c r="C107" s="190" t="s">
        <v>232</v>
      </c>
      <c r="D107" s="190" t="s">
        <v>152</v>
      </c>
      <c r="E107" s="191" t="s">
        <v>965</v>
      </c>
      <c r="F107" s="192" t="s">
        <v>966</v>
      </c>
      <c r="G107" s="193" t="s">
        <v>260</v>
      </c>
      <c r="H107" s="194">
        <v>2</v>
      </c>
      <c r="I107" s="195"/>
      <c r="J107" s="196">
        <f t="shared" si="10"/>
        <v>0</v>
      </c>
      <c r="K107" s="192" t="s">
        <v>156</v>
      </c>
      <c r="L107" s="59"/>
      <c r="M107" s="197" t="s">
        <v>21</v>
      </c>
      <c r="N107" s="198" t="s">
        <v>42</v>
      </c>
      <c r="O107" s="40"/>
      <c r="P107" s="199">
        <f t="shared" si="11"/>
        <v>0</v>
      </c>
      <c r="Q107" s="199">
        <v>1.8000000000000001E-4</v>
      </c>
      <c r="R107" s="199">
        <f t="shared" si="12"/>
        <v>3.6000000000000002E-4</v>
      </c>
      <c r="S107" s="199">
        <v>0</v>
      </c>
      <c r="T107" s="200">
        <f t="shared" si="13"/>
        <v>0</v>
      </c>
      <c r="AR107" s="22" t="s">
        <v>232</v>
      </c>
      <c r="AT107" s="22" t="s">
        <v>152</v>
      </c>
      <c r="AU107" s="22" t="s">
        <v>81</v>
      </c>
      <c r="AY107" s="22" t="s">
        <v>150</v>
      </c>
      <c r="BE107" s="201">
        <f t="shared" si="14"/>
        <v>0</v>
      </c>
      <c r="BF107" s="201">
        <f t="shared" si="15"/>
        <v>0</v>
      </c>
      <c r="BG107" s="201">
        <f t="shared" si="16"/>
        <v>0</v>
      </c>
      <c r="BH107" s="201">
        <f t="shared" si="17"/>
        <v>0</v>
      </c>
      <c r="BI107" s="201">
        <f t="shared" si="18"/>
        <v>0</v>
      </c>
      <c r="BJ107" s="22" t="s">
        <v>79</v>
      </c>
      <c r="BK107" s="201">
        <f t="shared" si="19"/>
        <v>0</v>
      </c>
      <c r="BL107" s="22" t="s">
        <v>232</v>
      </c>
      <c r="BM107" s="22" t="s">
        <v>967</v>
      </c>
    </row>
    <row r="108" spans="2:65" s="1" customFormat="1" ht="22.9" customHeight="1">
      <c r="B108" s="39"/>
      <c r="C108" s="190" t="s">
        <v>237</v>
      </c>
      <c r="D108" s="190" t="s">
        <v>152</v>
      </c>
      <c r="E108" s="191" t="s">
        <v>968</v>
      </c>
      <c r="F108" s="192" t="s">
        <v>969</v>
      </c>
      <c r="G108" s="193" t="s">
        <v>260</v>
      </c>
      <c r="H108" s="194">
        <v>8</v>
      </c>
      <c r="I108" s="195"/>
      <c r="J108" s="196">
        <f t="shared" si="10"/>
        <v>0</v>
      </c>
      <c r="K108" s="192" t="s">
        <v>156</v>
      </c>
      <c r="L108" s="59"/>
      <c r="M108" s="197" t="s">
        <v>21</v>
      </c>
      <c r="N108" s="198" t="s">
        <v>42</v>
      </c>
      <c r="O108" s="40"/>
      <c r="P108" s="199">
        <f t="shared" si="11"/>
        <v>0</v>
      </c>
      <c r="Q108" s="199">
        <v>1.9000000000000001E-4</v>
      </c>
      <c r="R108" s="199">
        <f t="shared" si="12"/>
        <v>1.5200000000000001E-3</v>
      </c>
      <c r="S108" s="199">
        <v>0</v>
      </c>
      <c r="T108" s="200">
        <f t="shared" si="13"/>
        <v>0</v>
      </c>
      <c r="AR108" s="22" t="s">
        <v>232</v>
      </c>
      <c r="AT108" s="22" t="s">
        <v>152</v>
      </c>
      <c r="AU108" s="22" t="s">
        <v>81</v>
      </c>
      <c r="AY108" s="22" t="s">
        <v>150</v>
      </c>
      <c r="BE108" s="201">
        <f t="shared" si="14"/>
        <v>0</v>
      </c>
      <c r="BF108" s="201">
        <f t="shared" si="15"/>
        <v>0</v>
      </c>
      <c r="BG108" s="201">
        <f t="shared" si="16"/>
        <v>0</v>
      </c>
      <c r="BH108" s="201">
        <f t="shared" si="17"/>
        <v>0</v>
      </c>
      <c r="BI108" s="201">
        <f t="shared" si="18"/>
        <v>0</v>
      </c>
      <c r="BJ108" s="22" t="s">
        <v>79</v>
      </c>
      <c r="BK108" s="201">
        <f t="shared" si="19"/>
        <v>0</v>
      </c>
      <c r="BL108" s="22" t="s">
        <v>232</v>
      </c>
      <c r="BM108" s="22" t="s">
        <v>970</v>
      </c>
    </row>
    <row r="109" spans="2:65" s="1" customFormat="1" ht="22.9" customHeight="1">
      <c r="B109" s="39"/>
      <c r="C109" s="190" t="s">
        <v>242</v>
      </c>
      <c r="D109" s="190" t="s">
        <v>152</v>
      </c>
      <c r="E109" s="191" t="s">
        <v>971</v>
      </c>
      <c r="F109" s="192" t="s">
        <v>972</v>
      </c>
      <c r="G109" s="193" t="s">
        <v>172</v>
      </c>
      <c r="H109" s="194">
        <v>0.11899999999999999</v>
      </c>
      <c r="I109" s="195"/>
      <c r="J109" s="196">
        <f t="shared" si="10"/>
        <v>0</v>
      </c>
      <c r="K109" s="192" t="s">
        <v>156</v>
      </c>
      <c r="L109" s="59"/>
      <c r="M109" s="197" t="s">
        <v>21</v>
      </c>
      <c r="N109" s="198" t="s">
        <v>42</v>
      </c>
      <c r="O109" s="40"/>
      <c r="P109" s="199">
        <f t="shared" si="11"/>
        <v>0</v>
      </c>
      <c r="Q109" s="199">
        <v>0</v>
      </c>
      <c r="R109" s="199">
        <f t="shared" si="12"/>
        <v>0</v>
      </c>
      <c r="S109" s="199">
        <v>0</v>
      </c>
      <c r="T109" s="200">
        <f t="shared" si="13"/>
        <v>0</v>
      </c>
      <c r="AR109" s="22" t="s">
        <v>232</v>
      </c>
      <c r="AT109" s="22" t="s">
        <v>152</v>
      </c>
      <c r="AU109" s="22" t="s">
        <v>81</v>
      </c>
      <c r="AY109" s="22" t="s">
        <v>150</v>
      </c>
      <c r="BE109" s="201">
        <f t="shared" si="14"/>
        <v>0</v>
      </c>
      <c r="BF109" s="201">
        <f t="shared" si="15"/>
        <v>0</v>
      </c>
      <c r="BG109" s="201">
        <f t="shared" si="16"/>
        <v>0</v>
      </c>
      <c r="BH109" s="201">
        <f t="shared" si="17"/>
        <v>0</v>
      </c>
      <c r="BI109" s="201">
        <f t="shared" si="18"/>
        <v>0</v>
      </c>
      <c r="BJ109" s="22" t="s">
        <v>79</v>
      </c>
      <c r="BK109" s="201">
        <f t="shared" si="19"/>
        <v>0</v>
      </c>
      <c r="BL109" s="22" t="s">
        <v>232</v>
      </c>
      <c r="BM109" s="22" t="s">
        <v>973</v>
      </c>
    </row>
    <row r="110" spans="2:65" s="10" customFormat="1" ht="29.85" customHeight="1">
      <c r="B110" s="174"/>
      <c r="C110" s="175"/>
      <c r="D110" s="176" t="s">
        <v>70</v>
      </c>
      <c r="E110" s="188" t="s">
        <v>974</v>
      </c>
      <c r="F110" s="188" t="s">
        <v>975</v>
      </c>
      <c r="G110" s="175"/>
      <c r="H110" s="175"/>
      <c r="I110" s="178"/>
      <c r="J110" s="189">
        <f>BK110</f>
        <v>0</v>
      </c>
      <c r="K110" s="175"/>
      <c r="L110" s="180"/>
      <c r="M110" s="181"/>
      <c r="N110" s="182"/>
      <c r="O110" s="182"/>
      <c r="P110" s="183">
        <f>SUM(P111:P126)</f>
        <v>0</v>
      </c>
      <c r="Q110" s="182"/>
      <c r="R110" s="183">
        <f>SUM(R111:R126)</f>
        <v>3.9289999999999992E-2</v>
      </c>
      <c r="S110" s="182"/>
      <c r="T110" s="184">
        <f>SUM(T111:T126)</f>
        <v>0</v>
      </c>
      <c r="AR110" s="185" t="s">
        <v>81</v>
      </c>
      <c r="AT110" s="186" t="s">
        <v>70</v>
      </c>
      <c r="AU110" s="186" t="s">
        <v>79</v>
      </c>
      <c r="AY110" s="185" t="s">
        <v>150</v>
      </c>
      <c r="BK110" s="187">
        <f>SUM(BK111:BK126)</f>
        <v>0</v>
      </c>
    </row>
    <row r="111" spans="2:65" s="1" customFormat="1" ht="22.9" customHeight="1">
      <c r="B111" s="39"/>
      <c r="C111" s="190" t="s">
        <v>247</v>
      </c>
      <c r="D111" s="190" t="s">
        <v>152</v>
      </c>
      <c r="E111" s="191" t="s">
        <v>976</v>
      </c>
      <c r="F111" s="192" t="s">
        <v>977</v>
      </c>
      <c r="G111" s="193" t="s">
        <v>339</v>
      </c>
      <c r="H111" s="194">
        <v>6</v>
      </c>
      <c r="I111" s="195"/>
      <c r="J111" s="196">
        <f t="shared" ref="J111:J126" si="20">ROUND(I111*H111,2)</f>
        <v>0</v>
      </c>
      <c r="K111" s="192" t="s">
        <v>156</v>
      </c>
      <c r="L111" s="59"/>
      <c r="M111" s="197" t="s">
        <v>21</v>
      </c>
      <c r="N111" s="198" t="s">
        <v>42</v>
      </c>
      <c r="O111" s="40"/>
      <c r="P111" s="199">
        <f t="shared" ref="P111:P126" si="21">O111*H111</f>
        <v>0</v>
      </c>
      <c r="Q111" s="199">
        <v>2.4000000000000001E-4</v>
      </c>
      <c r="R111" s="199">
        <f t="shared" ref="R111:R126" si="22">Q111*H111</f>
        <v>1.4400000000000001E-3</v>
      </c>
      <c r="S111" s="199">
        <v>0</v>
      </c>
      <c r="T111" s="200">
        <f t="shared" ref="T111:T126" si="23">S111*H111</f>
        <v>0</v>
      </c>
      <c r="AR111" s="22" t="s">
        <v>232</v>
      </c>
      <c r="AT111" s="22" t="s">
        <v>152</v>
      </c>
      <c r="AU111" s="22" t="s">
        <v>81</v>
      </c>
      <c r="AY111" s="22" t="s">
        <v>150</v>
      </c>
      <c r="BE111" s="201">
        <f t="shared" ref="BE111:BE126" si="24">IF(N111="základní",J111,0)</f>
        <v>0</v>
      </c>
      <c r="BF111" s="201">
        <f t="shared" ref="BF111:BF126" si="25">IF(N111="snížená",J111,0)</f>
        <v>0</v>
      </c>
      <c r="BG111" s="201">
        <f t="shared" ref="BG111:BG126" si="26">IF(N111="zákl. přenesená",J111,0)</f>
        <v>0</v>
      </c>
      <c r="BH111" s="201">
        <f t="shared" ref="BH111:BH126" si="27">IF(N111="sníž. přenesená",J111,0)</f>
        <v>0</v>
      </c>
      <c r="BI111" s="201">
        <f t="shared" ref="BI111:BI126" si="28">IF(N111="nulová",J111,0)</f>
        <v>0</v>
      </c>
      <c r="BJ111" s="22" t="s">
        <v>79</v>
      </c>
      <c r="BK111" s="201">
        <f t="shared" ref="BK111:BK126" si="29">ROUND(I111*H111,2)</f>
        <v>0</v>
      </c>
      <c r="BL111" s="22" t="s">
        <v>232</v>
      </c>
      <c r="BM111" s="22" t="s">
        <v>978</v>
      </c>
    </row>
    <row r="112" spans="2:65" s="1" customFormat="1" ht="22.9" customHeight="1">
      <c r="B112" s="39"/>
      <c r="C112" s="190" t="s">
        <v>255</v>
      </c>
      <c r="D112" s="190" t="s">
        <v>152</v>
      </c>
      <c r="E112" s="191" t="s">
        <v>979</v>
      </c>
      <c r="F112" s="192" t="s">
        <v>980</v>
      </c>
      <c r="G112" s="193" t="s">
        <v>339</v>
      </c>
      <c r="H112" s="194">
        <v>11</v>
      </c>
      <c r="I112" s="195"/>
      <c r="J112" s="196">
        <f t="shared" si="20"/>
        <v>0</v>
      </c>
      <c r="K112" s="192" t="s">
        <v>156</v>
      </c>
      <c r="L112" s="59"/>
      <c r="M112" s="197" t="s">
        <v>21</v>
      </c>
      <c r="N112" s="198" t="s">
        <v>42</v>
      </c>
      <c r="O112" s="40"/>
      <c r="P112" s="199">
        <f t="shared" si="21"/>
        <v>0</v>
      </c>
      <c r="Q112" s="199">
        <v>1.3999999999999999E-4</v>
      </c>
      <c r="R112" s="199">
        <f t="shared" si="22"/>
        <v>1.5399999999999999E-3</v>
      </c>
      <c r="S112" s="199">
        <v>0</v>
      </c>
      <c r="T112" s="200">
        <f t="shared" si="23"/>
        <v>0</v>
      </c>
      <c r="AR112" s="22" t="s">
        <v>232</v>
      </c>
      <c r="AT112" s="22" t="s">
        <v>152</v>
      </c>
      <c r="AU112" s="22" t="s">
        <v>81</v>
      </c>
      <c r="AY112" s="22" t="s">
        <v>150</v>
      </c>
      <c r="BE112" s="201">
        <f t="shared" si="24"/>
        <v>0</v>
      </c>
      <c r="BF112" s="201">
        <f t="shared" si="25"/>
        <v>0</v>
      </c>
      <c r="BG112" s="201">
        <f t="shared" si="26"/>
        <v>0</v>
      </c>
      <c r="BH112" s="201">
        <f t="shared" si="27"/>
        <v>0</v>
      </c>
      <c r="BI112" s="201">
        <f t="shared" si="28"/>
        <v>0</v>
      </c>
      <c r="BJ112" s="22" t="s">
        <v>79</v>
      </c>
      <c r="BK112" s="201">
        <f t="shared" si="29"/>
        <v>0</v>
      </c>
      <c r="BL112" s="22" t="s">
        <v>232</v>
      </c>
      <c r="BM112" s="22" t="s">
        <v>981</v>
      </c>
    </row>
    <row r="113" spans="2:65" s="1" customFormat="1" ht="14.45" customHeight="1">
      <c r="B113" s="39"/>
      <c r="C113" s="190" t="s">
        <v>9</v>
      </c>
      <c r="D113" s="190" t="s">
        <v>152</v>
      </c>
      <c r="E113" s="191" t="s">
        <v>982</v>
      </c>
      <c r="F113" s="192" t="s">
        <v>983</v>
      </c>
      <c r="G113" s="193" t="s">
        <v>339</v>
      </c>
      <c r="H113" s="194">
        <v>1</v>
      </c>
      <c r="I113" s="195"/>
      <c r="J113" s="196">
        <f t="shared" si="20"/>
        <v>0</v>
      </c>
      <c r="K113" s="192" t="s">
        <v>156</v>
      </c>
      <c r="L113" s="59"/>
      <c r="M113" s="197" t="s">
        <v>21</v>
      </c>
      <c r="N113" s="198" t="s">
        <v>42</v>
      </c>
      <c r="O113" s="40"/>
      <c r="P113" s="199">
        <f t="shared" si="21"/>
        <v>0</v>
      </c>
      <c r="Q113" s="199">
        <v>1.2999999999999999E-4</v>
      </c>
      <c r="R113" s="199">
        <f t="shared" si="22"/>
        <v>1.2999999999999999E-4</v>
      </c>
      <c r="S113" s="199">
        <v>0</v>
      </c>
      <c r="T113" s="200">
        <f t="shared" si="23"/>
        <v>0</v>
      </c>
      <c r="AR113" s="22" t="s">
        <v>232</v>
      </c>
      <c r="AT113" s="22" t="s">
        <v>152</v>
      </c>
      <c r="AU113" s="22" t="s">
        <v>81</v>
      </c>
      <c r="AY113" s="22" t="s">
        <v>150</v>
      </c>
      <c r="BE113" s="201">
        <f t="shared" si="24"/>
        <v>0</v>
      </c>
      <c r="BF113" s="201">
        <f t="shared" si="25"/>
        <v>0</v>
      </c>
      <c r="BG113" s="201">
        <f t="shared" si="26"/>
        <v>0</v>
      </c>
      <c r="BH113" s="201">
        <f t="shared" si="27"/>
        <v>0</v>
      </c>
      <c r="BI113" s="201">
        <f t="shared" si="28"/>
        <v>0</v>
      </c>
      <c r="BJ113" s="22" t="s">
        <v>79</v>
      </c>
      <c r="BK113" s="201">
        <f t="shared" si="29"/>
        <v>0</v>
      </c>
      <c r="BL113" s="22" t="s">
        <v>232</v>
      </c>
      <c r="BM113" s="22" t="s">
        <v>984</v>
      </c>
    </row>
    <row r="114" spans="2:65" s="1" customFormat="1" ht="14.45" customHeight="1">
      <c r="B114" s="39"/>
      <c r="C114" s="190" t="s">
        <v>263</v>
      </c>
      <c r="D114" s="190" t="s">
        <v>152</v>
      </c>
      <c r="E114" s="191" t="s">
        <v>985</v>
      </c>
      <c r="F114" s="192" t="s">
        <v>986</v>
      </c>
      <c r="G114" s="193" t="s">
        <v>339</v>
      </c>
      <c r="H114" s="194">
        <v>1</v>
      </c>
      <c r="I114" s="195"/>
      <c r="J114" s="196">
        <f t="shared" si="20"/>
        <v>0</v>
      </c>
      <c r="K114" s="192" t="s">
        <v>156</v>
      </c>
      <c r="L114" s="59"/>
      <c r="M114" s="197" t="s">
        <v>21</v>
      </c>
      <c r="N114" s="198" t="s">
        <v>42</v>
      </c>
      <c r="O114" s="40"/>
      <c r="P114" s="199">
        <f t="shared" si="21"/>
        <v>0</v>
      </c>
      <c r="Q114" s="199">
        <v>2.5000000000000001E-4</v>
      </c>
      <c r="R114" s="199">
        <f t="shared" si="22"/>
        <v>2.5000000000000001E-4</v>
      </c>
      <c r="S114" s="199">
        <v>0</v>
      </c>
      <c r="T114" s="200">
        <f t="shared" si="23"/>
        <v>0</v>
      </c>
      <c r="AR114" s="22" t="s">
        <v>232</v>
      </c>
      <c r="AT114" s="22" t="s">
        <v>152</v>
      </c>
      <c r="AU114" s="22" t="s">
        <v>81</v>
      </c>
      <c r="AY114" s="22" t="s">
        <v>150</v>
      </c>
      <c r="BE114" s="201">
        <f t="shared" si="24"/>
        <v>0</v>
      </c>
      <c r="BF114" s="201">
        <f t="shared" si="25"/>
        <v>0</v>
      </c>
      <c r="BG114" s="201">
        <f t="shared" si="26"/>
        <v>0</v>
      </c>
      <c r="BH114" s="201">
        <f t="shared" si="27"/>
        <v>0</v>
      </c>
      <c r="BI114" s="201">
        <f t="shared" si="28"/>
        <v>0</v>
      </c>
      <c r="BJ114" s="22" t="s">
        <v>79</v>
      </c>
      <c r="BK114" s="201">
        <f t="shared" si="29"/>
        <v>0</v>
      </c>
      <c r="BL114" s="22" t="s">
        <v>232</v>
      </c>
      <c r="BM114" s="22" t="s">
        <v>987</v>
      </c>
    </row>
    <row r="115" spans="2:65" s="1" customFormat="1" ht="22.9" customHeight="1">
      <c r="B115" s="39"/>
      <c r="C115" s="190" t="s">
        <v>268</v>
      </c>
      <c r="D115" s="190" t="s">
        <v>152</v>
      </c>
      <c r="E115" s="191" t="s">
        <v>988</v>
      </c>
      <c r="F115" s="192" t="s">
        <v>989</v>
      </c>
      <c r="G115" s="193" t="s">
        <v>339</v>
      </c>
      <c r="H115" s="194">
        <v>11</v>
      </c>
      <c r="I115" s="195"/>
      <c r="J115" s="196">
        <f t="shared" si="20"/>
        <v>0</v>
      </c>
      <c r="K115" s="192" t="s">
        <v>156</v>
      </c>
      <c r="L115" s="59"/>
      <c r="M115" s="197" t="s">
        <v>21</v>
      </c>
      <c r="N115" s="198" t="s">
        <v>42</v>
      </c>
      <c r="O115" s="40"/>
      <c r="P115" s="199">
        <f t="shared" si="21"/>
        <v>0</v>
      </c>
      <c r="Q115" s="199">
        <v>8.5999999999999998E-4</v>
      </c>
      <c r="R115" s="199">
        <f t="shared" si="22"/>
        <v>9.4599999999999997E-3</v>
      </c>
      <c r="S115" s="199">
        <v>0</v>
      </c>
      <c r="T115" s="200">
        <f t="shared" si="23"/>
        <v>0</v>
      </c>
      <c r="AR115" s="22" t="s">
        <v>232</v>
      </c>
      <c r="AT115" s="22" t="s">
        <v>152</v>
      </c>
      <c r="AU115" s="22" t="s">
        <v>81</v>
      </c>
      <c r="AY115" s="22" t="s">
        <v>150</v>
      </c>
      <c r="BE115" s="201">
        <f t="shared" si="24"/>
        <v>0</v>
      </c>
      <c r="BF115" s="201">
        <f t="shared" si="25"/>
        <v>0</v>
      </c>
      <c r="BG115" s="201">
        <f t="shared" si="26"/>
        <v>0</v>
      </c>
      <c r="BH115" s="201">
        <f t="shared" si="27"/>
        <v>0</v>
      </c>
      <c r="BI115" s="201">
        <f t="shared" si="28"/>
        <v>0</v>
      </c>
      <c r="BJ115" s="22" t="s">
        <v>79</v>
      </c>
      <c r="BK115" s="201">
        <f t="shared" si="29"/>
        <v>0</v>
      </c>
      <c r="BL115" s="22" t="s">
        <v>232</v>
      </c>
      <c r="BM115" s="22" t="s">
        <v>990</v>
      </c>
    </row>
    <row r="116" spans="2:65" s="1" customFormat="1" ht="14.45" customHeight="1">
      <c r="B116" s="39"/>
      <c r="C116" s="190" t="s">
        <v>276</v>
      </c>
      <c r="D116" s="190" t="s">
        <v>152</v>
      </c>
      <c r="E116" s="191" t="s">
        <v>991</v>
      </c>
      <c r="F116" s="192" t="s">
        <v>992</v>
      </c>
      <c r="G116" s="193" t="s">
        <v>339</v>
      </c>
      <c r="H116" s="194">
        <v>6</v>
      </c>
      <c r="I116" s="195"/>
      <c r="J116" s="196">
        <f t="shared" si="20"/>
        <v>0</v>
      </c>
      <c r="K116" s="192" t="s">
        <v>156</v>
      </c>
      <c r="L116" s="59"/>
      <c r="M116" s="197" t="s">
        <v>21</v>
      </c>
      <c r="N116" s="198" t="s">
        <v>42</v>
      </c>
      <c r="O116" s="40"/>
      <c r="P116" s="199">
        <f t="shared" si="21"/>
        <v>0</v>
      </c>
      <c r="Q116" s="199">
        <v>1.8000000000000001E-4</v>
      </c>
      <c r="R116" s="199">
        <f t="shared" si="22"/>
        <v>1.08E-3</v>
      </c>
      <c r="S116" s="199">
        <v>0</v>
      </c>
      <c r="T116" s="200">
        <f t="shared" si="23"/>
        <v>0</v>
      </c>
      <c r="AR116" s="22" t="s">
        <v>232</v>
      </c>
      <c r="AT116" s="22" t="s">
        <v>152</v>
      </c>
      <c r="AU116" s="22" t="s">
        <v>81</v>
      </c>
      <c r="AY116" s="22" t="s">
        <v>150</v>
      </c>
      <c r="BE116" s="201">
        <f t="shared" si="24"/>
        <v>0</v>
      </c>
      <c r="BF116" s="201">
        <f t="shared" si="25"/>
        <v>0</v>
      </c>
      <c r="BG116" s="201">
        <f t="shared" si="26"/>
        <v>0</v>
      </c>
      <c r="BH116" s="201">
        <f t="shared" si="27"/>
        <v>0</v>
      </c>
      <c r="BI116" s="201">
        <f t="shared" si="28"/>
        <v>0</v>
      </c>
      <c r="BJ116" s="22" t="s">
        <v>79</v>
      </c>
      <c r="BK116" s="201">
        <f t="shared" si="29"/>
        <v>0</v>
      </c>
      <c r="BL116" s="22" t="s">
        <v>232</v>
      </c>
      <c r="BM116" s="22" t="s">
        <v>993</v>
      </c>
    </row>
    <row r="117" spans="2:65" s="1" customFormat="1" ht="14.45" customHeight="1">
      <c r="B117" s="39"/>
      <c r="C117" s="190" t="s">
        <v>281</v>
      </c>
      <c r="D117" s="190" t="s">
        <v>152</v>
      </c>
      <c r="E117" s="191" t="s">
        <v>994</v>
      </c>
      <c r="F117" s="192" t="s">
        <v>995</v>
      </c>
      <c r="G117" s="193" t="s">
        <v>339</v>
      </c>
      <c r="H117" s="194">
        <v>1</v>
      </c>
      <c r="I117" s="195"/>
      <c r="J117" s="196">
        <f t="shared" si="20"/>
        <v>0</v>
      </c>
      <c r="K117" s="192" t="s">
        <v>156</v>
      </c>
      <c r="L117" s="59"/>
      <c r="M117" s="197" t="s">
        <v>21</v>
      </c>
      <c r="N117" s="198" t="s">
        <v>42</v>
      </c>
      <c r="O117" s="40"/>
      <c r="P117" s="199">
        <f t="shared" si="21"/>
        <v>0</v>
      </c>
      <c r="Q117" s="199">
        <v>2.2000000000000001E-4</v>
      </c>
      <c r="R117" s="199">
        <f t="shared" si="22"/>
        <v>2.2000000000000001E-4</v>
      </c>
      <c r="S117" s="199">
        <v>0</v>
      </c>
      <c r="T117" s="200">
        <f t="shared" si="23"/>
        <v>0</v>
      </c>
      <c r="AR117" s="22" t="s">
        <v>232</v>
      </c>
      <c r="AT117" s="22" t="s">
        <v>152</v>
      </c>
      <c r="AU117" s="22" t="s">
        <v>81</v>
      </c>
      <c r="AY117" s="22" t="s">
        <v>150</v>
      </c>
      <c r="BE117" s="201">
        <f t="shared" si="24"/>
        <v>0</v>
      </c>
      <c r="BF117" s="201">
        <f t="shared" si="25"/>
        <v>0</v>
      </c>
      <c r="BG117" s="201">
        <f t="shared" si="26"/>
        <v>0</v>
      </c>
      <c r="BH117" s="201">
        <f t="shared" si="27"/>
        <v>0</v>
      </c>
      <c r="BI117" s="201">
        <f t="shared" si="28"/>
        <v>0</v>
      </c>
      <c r="BJ117" s="22" t="s">
        <v>79</v>
      </c>
      <c r="BK117" s="201">
        <f t="shared" si="29"/>
        <v>0</v>
      </c>
      <c r="BL117" s="22" t="s">
        <v>232</v>
      </c>
      <c r="BM117" s="22" t="s">
        <v>996</v>
      </c>
    </row>
    <row r="118" spans="2:65" s="1" customFormat="1" ht="14.45" customHeight="1">
      <c r="B118" s="39"/>
      <c r="C118" s="190" t="s">
        <v>286</v>
      </c>
      <c r="D118" s="190" t="s">
        <v>152</v>
      </c>
      <c r="E118" s="191" t="s">
        <v>997</v>
      </c>
      <c r="F118" s="192" t="s">
        <v>998</v>
      </c>
      <c r="G118" s="193" t="s">
        <v>339</v>
      </c>
      <c r="H118" s="194">
        <v>1</v>
      </c>
      <c r="I118" s="195"/>
      <c r="J118" s="196">
        <f t="shared" si="20"/>
        <v>0</v>
      </c>
      <c r="K118" s="192" t="s">
        <v>156</v>
      </c>
      <c r="L118" s="59"/>
      <c r="M118" s="197" t="s">
        <v>21</v>
      </c>
      <c r="N118" s="198" t="s">
        <v>42</v>
      </c>
      <c r="O118" s="40"/>
      <c r="P118" s="199">
        <f t="shared" si="21"/>
        <v>0</v>
      </c>
      <c r="Q118" s="199">
        <v>5.6999999999999998E-4</v>
      </c>
      <c r="R118" s="199">
        <f t="shared" si="22"/>
        <v>5.6999999999999998E-4</v>
      </c>
      <c r="S118" s="199">
        <v>0</v>
      </c>
      <c r="T118" s="200">
        <f t="shared" si="23"/>
        <v>0</v>
      </c>
      <c r="AR118" s="22" t="s">
        <v>232</v>
      </c>
      <c r="AT118" s="22" t="s">
        <v>152</v>
      </c>
      <c r="AU118" s="22" t="s">
        <v>81</v>
      </c>
      <c r="AY118" s="22" t="s">
        <v>150</v>
      </c>
      <c r="BE118" s="201">
        <f t="shared" si="24"/>
        <v>0</v>
      </c>
      <c r="BF118" s="201">
        <f t="shared" si="25"/>
        <v>0</v>
      </c>
      <c r="BG118" s="201">
        <f t="shared" si="26"/>
        <v>0</v>
      </c>
      <c r="BH118" s="201">
        <f t="shared" si="27"/>
        <v>0</v>
      </c>
      <c r="BI118" s="201">
        <f t="shared" si="28"/>
        <v>0</v>
      </c>
      <c r="BJ118" s="22" t="s">
        <v>79</v>
      </c>
      <c r="BK118" s="201">
        <f t="shared" si="29"/>
        <v>0</v>
      </c>
      <c r="BL118" s="22" t="s">
        <v>232</v>
      </c>
      <c r="BM118" s="22" t="s">
        <v>999</v>
      </c>
    </row>
    <row r="119" spans="2:65" s="1" customFormat="1" ht="14.45" customHeight="1">
      <c r="B119" s="39"/>
      <c r="C119" s="190" t="s">
        <v>291</v>
      </c>
      <c r="D119" s="190" t="s">
        <v>152</v>
      </c>
      <c r="E119" s="191" t="s">
        <v>1000</v>
      </c>
      <c r="F119" s="192" t="s">
        <v>1001</v>
      </c>
      <c r="G119" s="193" t="s">
        <v>339</v>
      </c>
      <c r="H119" s="194">
        <v>1</v>
      </c>
      <c r="I119" s="195"/>
      <c r="J119" s="196">
        <f t="shared" si="20"/>
        <v>0</v>
      </c>
      <c r="K119" s="192" t="s">
        <v>156</v>
      </c>
      <c r="L119" s="59"/>
      <c r="M119" s="197" t="s">
        <v>21</v>
      </c>
      <c r="N119" s="198" t="s">
        <v>42</v>
      </c>
      <c r="O119" s="40"/>
      <c r="P119" s="199">
        <f t="shared" si="21"/>
        <v>0</v>
      </c>
      <c r="Q119" s="199">
        <v>2.1000000000000001E-4</v>
      </c>
      <c r="R119" s="199">
        <f t="shared" si="22"/>
        <v>2.1000000000000001E-4</v>
      </c>
      <c r="S119" s="199">
        <v>0</v>
      </c>
      <c r="T119" s="200">
        <f t="shared" si="23"/>
        <v>0</v>
      </c>
      <c r="AR119" s="22" t="s">
        <v>232</v>
      </c>
      <c r="AT119" s="22" t="s">
        <v>152</v>
      </c>
      <c r="AU119" s="22" t="s">
        <v>81</v>
      </c>
      <c r="AY119" s="22" t="s">
        <v>150</v>
      </c>
      <c r="BE119" s="201">
        <f t="shared" si="24"/>
        <v>0</v>
      </c>
      <c r="BF119" s="201">
        <f t="shared" si="25"/>
        <v>0</v>
      </c>
      <c r="BG119" s="201">
        <f t="shared" si="26"/>
        <v>0</v>
      </c>
      <c r="BH119" s="201">
        <f t="shared" si="27"/>
        <v>0</v>
      </c>
      <c r="BI119" s="201">
        <f t="shared" si="28"/>
        <v>0</v>
      </c>
      <c r="BJ119" s="22" t="s">
        <v>79</v>
      </c>
      <c r="BK119" s="201">
        <f t="shared" si="29"/>
        <v>0</v>
      </c>
      <c r="BL119" s="22" t="s">
        <v>232</v>
      </c>
      <c r="BM119" s="22" t="s">
        <v>1002</v>
      </c>
    </row>
    <row r="120" spans="2:65" s="1" customFormat="1" ht="14.45" customHeight="1">
      <c r="B120" s="39"/>
      <c r="C120" s="190" t="s">
        <v>295</v>
      </c>
      <c r="D120" s="190" t="s">
        <v>152</v>
      </c>
      <c r="E120" s="191" t="s">
        <v>1003</v>
      </c>
      <c r="F120" s="192" t="s">
        <v>1004</v>
      </c>
      <c r="G120" s="193" t="s">
        <v>339</v>
      </c>
      <c r="H120" s="194">
        <v>2</v>
      </c>
      <c r="I120" s="195"/>
      <c r="J120" s="196">
        <f t="shared" si="20"/>
        <v>0</v>
      </c>
      <c r="K120" s="192" t="s">
        <v>156</v>
      </c>
      <c r="L120" s="59"/>
      <c r="M120" s="197" t="s">
        <v>21</v>
      </c>
      <c r="N120" s="198" t="s">
        <v>42</v>
      </c>
      <c r="O120" s="40"/>
      <c r="P120" s="199">
        <f t="shared" si="21"/>
        <v>0</v>
      </c>
      <c r="Q120" s="199">
        <v>5.0000000000000001E-4</v>
      </c>
      <c r="R120" s="199">
        <f t="shared" si="22"/>
        <v>1E-3</v>
      </c>
      <c r="S120" s="199">
        <v>0</v>
      </c>
      <c r="T120" s="200">
        <f t="shared" si="23"/>
        <v>0</v>
      </c>
      <c r="AR120" s="22" t="s">
        <v>232</v>
      </c>
      <c r="AT120" s="22" t="s">
        <v>152</v>
      </c>
      <c r="AU120" s="22" t="s">
        <v>81</v>
      </c>
      <c r="AY120" s="22" t="s">
        <v>150</v>
      </c>
      <c r="BE120" s="201">
        <f t="shared" si="24"/>
        <v>0</v>
      </c>
      <c r="BF120" s="201">
        <f t="shared" si="25"/>
        <v>0</v>
      </c>
      <c r="BG120" s="201">
        <f t="shared" si="26"/>
        <v>0</v>
      </c>
      <c r="BH120" s="201">
        <f t="shared" si="27"/>
        <v>0</v>
      </c>
      <c r="BI120" s="201">
        <f t="shared" si="28"/>
        <v>0</v>
      </c>
      <c r="BJ120" s="22" t="s">
        <v>79</v>
      </c>
      <c r="BK120" s="201">
        <f t="shared" si="29"/>
        <v>0</v>
      </c>
      <c r="BL120" s="22" t="s">
        <v>232</v>
      </c>
      <c r="BM120" s="22" t="s">
        <v>1005</v>
      </c>
    </row>
    <row r="121" spans="2:65" s="1" customFormat="1" ht="14.45" customHeight="1">
      <c r="B121" s="39"/>
      <c r="C121" s="190" t="s">
        <v>299</v>
      </c>
      <c r="D121" s="190" t="s">
        <v>152</v>
      </c>
      <c r="E121" s="191" t="s">
        <v>1006</v>
      </c>
      <c r="F121" s="192" t="s">
        <v>1007</v>
      </c>
      <c r="G121" s="193" t="s">
        <v>339</v>
      </c>
      <c r="H121" s="194">
        <v>2</v>
      </c>
      <c r="I121" s="195"/>
      <c r="J121" s="196">
        <f t="shared" si="20"/>
        <v>0</v>
      </c>
      <c r="K121" s="192" t="s">
        <v>156</v>
      </c>
      <c r="L121" s="59"/>
      <c r="M121" s="197" t="s">
        <v>21</v>
      </c>
      <c r="N121" s="198" t="s">
        <v>42</v>
      </c>
      <c r="O121" s="40"/>
      <c r="P121" s="199">
        <f t="shared" si="21"/>
        <v>0</v>
      </c>
      <c r="Q121" s="199">
        <v>1.07E-3</v>
      </c>
      <c r="R121" s="199">
        <f t="shared" si="22"/>
        <v>2.14E-3</v>
      </c>
      <c r="S121" s="199">
        <v>0</v>
      </c>
      <c r="T121" s="200">
        <f t="shared" si="23"/>
        <v>0</v>
      </c>
      <c r="AR121" s="22" t="s">
        <v>232</v>
      </c>
      <c r="AT121" s="22" t="s">
        <v>152</v>
      </c>
      <c r="AU121" s="22" t="s">
        <v>81</v>
      </c>
      <c r="AY121" s="22" t="s">
        <v>150</v>
      </c>
      <c r="BE121" s="201">
        <f t="shared" si="24"/>
        <v>0</v>
      </c>
      <c r="BF121" s="201">
        <f t="shared" si="25"/>
        <v>0</v>
      </c>
      <c r="BG121" s="201">
        <f t="shared" si="26"/>
        <v>0</v>
      </c>
      <c r="BH121" s="201">
        <f t="shared" si="27"/>
        <v>0</v>
      </c>
      <c r="BI121" s="201">
        <f t="shared" si="28"/>
        <v>0</v>
      </c>
      <c r="BJ121" s="22" t="s">
        <v>79</v>
      </c>
      <c r="BK121" s="201">
        <f t="shared" si="29"/>
        <v>0</v>
      </c>
      <c r="BL121" s="22" t="s">
        <v>232</v>
      </c>
      <c r="BM121" s="22" t="s">
        <v>1008</v>
      </c>
    </row>
    <row r="122" spans="2:65" s="1" customFormat="1" ht="22.9" customHeight="1">
      <c r="B122" s="39"/>
      <c r="C122" s="190" t="s">
        <v>304</v>
      </c>
      <c r="D122" s="190" t="s">
        <v>152</v>
      </c>
      <c r="E122" s="191" t="s">
        <v>1009</v>
      </c>
      <c r="F122" s="192" t="s">
        <v>1010</v>
      </c>
      <c r="G122" s="193" t="s">
        <v>339</v>
      </c>
      <c r="H122" s="194">
        <v>6</v>
      </c>
      <c r="I122" s="195"/>
      <c r="J122" s="196">
        <f t="shared" si="20"/>
        <v>0</v>
      </c>
      <c r="K122" s="192" t="s">
        <v>156</v>
      </c>
      <c r="L122" s="59"/>
      <c r="M122" s="197" t="s">
        <v>21</v>
      </c>
      <c r="N122" s="198" t="s">
        <v>42</v>
      </c>
      <c r="O122" s="40"/>
      <c r="P122" s="199">
        <f t="shared" si="21"/>
        <v>0</v>
      </c>
      <c r="Q122" s="199">
        <v>5.1999999999999995E-4</v>
      </c>
      <c r="R122" s="199">
        <f t="shared" si="22"/>
        <v>3.1199999999999995E-3</v>
      </c>
      <c r="S122" s="199">
        <v>0</v>
      </c>
      <c r="T122" s="200">
        <f t="shared" si="23"/>
        <v>0</v>
      </c>
      <c r="AR122" s="22" t="s">
        <v>232</v>
      </c>
      <c r="AT122" s="22" t="s">
        <v>152</v>
      </c>
      <c r="AU122" s="22" t="s">
        <v>81</v>
      </c>
      <c r="AY122" s="22" t="s">
        <v>150</v>
      </c>
      <c r="BE122" s="201">
        <f t="shared" si="24"/>
        <v>0</v>
      </c>
      <c r="BF122" s="201">
        <f t="shared" si="25"/>
        <v>0</v>
      </c>
      <c r="BG122" s="201">
        <f t="shared" si="26"/>
        <v>0</v>
      </c>
      <c r="BH122" s="201">
        <f t="shared" si="27"/>
        <v>0</v>
      </c>
      <c r="BI122" s="201">
        <f t="shared" si="28"/>
        <v>0</v>
      </c>
      <c r="BJ122" s="22" t="s">
        <v>79</v>
      </c>
      <c r="BK122" s="201">
        <f t="shared" si="29"/>
        <v>0</v>
      </c>
      <c r="BL122" s="22" t="s">
        <v>232</v>
      </c>
      <c r="BM122" s="22" t="s">
        <v>1011</v>
      </c>
    </row>
    <row r="123" spans="2:65" s="1" customFormat="1" ht="22.9" customHeight="1">
      <c r="B123" s="39"/>
      <c r="C123" s="190" t="s">
        <v>309</v>
      </c>
      <c r="D123" s="190" t="s">
        <v>152</v>
      </c>
      <c r="E123" s="191" t="s">
        <v>1012</v>
      </c>
      <c r="F123" s="192" t="s">
        <v>1013</v>
      </c>
      <c r="G123" s="193" t="s">
        <v>339</v>
      </c>
      <c r="H123" s="194">
        <v>7</v>
      </c>
      <c r="I123" s="195"/>
      <c r="J123" s="196">
        <f t="shared" si="20"/>
        <v>0</v>
      </c>
      <c r="K123" s="192" t="s">
        <v>156</v>
      </c>
      <c r="L123" s="59"/>
      <c r="M123" s="197" t="s">
        <v>21</v>
      </c>
      <c r="N123" s="198" t="s">
        <v>42</v>
      </c>
      <c r="O123" s="40"/>
      <c r="P123" s="199">
        <f t="shared" si="21"/>
        <v>0</v>
      </c>
      <c r="Q123" s="199">
        <v>2.2100000000000002E-3</v>
      </c>
      <c r="R123" s="199">
        <f t="shared" si="22"/>
        <v>1.5470000000000001E-2</v>
      </c>
      <c r="S123" s="199">
        <v>0</v>
      </c>
      <c r="T123" s="200">
        <f t="shared" si="23"/>
        <v>0</v>
      </c>
      <c r="AR123" s="22" t="s">
        <v>232</v>
      </c>
      <c r="AT123" s="22" t="s">
        <v>152</v>
      </c>
      <c r="AU123" s="22" t="s">
        <v>81</v>
      </c>
      <c r="AY123" s="22" t="s">
        <v>150</v>
      </c>
      <c r="BE123" s="201">
        <f t="shared" si="24"/>
        <v>0</v>
      </c>
      <c r="BF123" s="201">
        <f t="shared" si="25"/>
        <v>0</v>
      </c>
      <c r="BG123" s="201">
        <f t="shared" si="26"/>
        <v>0</v>
      </c>
      <c r="BH123" s="201">
        <f t="shared" si="27"/>
        <v>0</v>
      </c>
      <c r="BI123" s="201">
        <f t="shared" si="28"/>
        <v>0</v>
      </c>
      <c r="BJ123" s="22" t="s">
        <v>79</v>
      </c>
      <c r="BK123" s="201">
        <f t="shared" si="29"/>
        <v>0</v>
      </c>
      <c r="BL123" s="22" t="s">
        <v>232</v>
      </c>
      <c r="BM123" s="22" t="s">
        <v>1014</v>
      </c>
    </row>
    <row r="124" spans="2:65" s="1" customFormat="1" ht="14.45" customHeight="1">
      <c r="B124" s="39"/>
      <c r="C124" s="190" t="s">
        <v>314</v>
      </c>
      <c r="D124" s="190" t="s">
        <v>152</v>
      </c>
      <c r="E124" s="191" t="s">
        <v>1015</v>
      </c>
      <c r="F124" s="192" t="s">
        <v>1016</v>
      </c>
      <c r="G124" s="193" t="s">
        <v>339</v>
      </c>
      <c r="H124" s="194">
        <v>1</v>
      </c>
      <c r="I124" s="195"/>
      <c r="J124" s="196">
        <f t="shared" si="20"/>
        <v>0</v>
      </c>
      <c r="K124" s="192" t="s">
        <v>156</v>
      </c>
      <c r="L124" s="59"/>
      <c r="M124" s="197" t="s">
        <v>21</v>
      </c>
      <c r="N124" s="198" t="s">
        <v>42</v>
      </c>
      <c r="O124" s="40"/>
      <c r="P124" s="199">
        <f t="shared" si="21"/>
        <v>0</v>
      </c>
      <c r="Q124" s="199">
        <v>1.33E-3</v>
      </c>
      <c r="R124" s="199">
        <f t="shared" si="22"/>
        <v>1.33E-3</v>
      </c>
      <c r="S124" s="199">
        <v>0</v>
      </c>
      <c r="T124" s="200">
        <f t="shared" si="23"/>
        <v>0</v>
      </c>
      <c r="AR124" s="22" t="s">
        <v>232</v>
      </c>
      <c r="AT124" s="22" t="s">
        <v>152</v>
      </c>
      <c r="AU124" s="22" t="s">
        <v>81</v>
      </c>
      <c r="AY124" s="22" t="s">
        <v>150</v>
      </c>
      <c r="BE124" s="201">
        <f t="shared" si="24"/>
        <v>0</v>
      </c>
      <c r="BF124" s="201">
        <f t="shared" si="25"/>
        <v>0</v>
      </c>
      <c r="BG124" s="201">
        <f t="shared" si="26"/>
        <v>0</v>
      </c>
      <c r="BH124" s="201">
        <f t="shared" si="27"/>
        <v>0</v>
      </c>
      <c r="BI124" s="201">
        <f t="shared" si="28"/>
        <v>0</v>
      </c>
      <c r="BJ124" s="22" t="s">
        <v>79</v>
      </c>
      <c r="BK124" s="201">
        <f t="shared" si="29"/>
        <v>0</v>
      </c>
      <c r="BL124" s="22" t="s">
        <v>232</v>
      </c>
      <c r="BM124" s="22" t="s">
        <v>1017</v>
      </c>
    </row>
    <row r="125" spans="2:65" s="1" customFormat="1" ht="14.45" customHeight="1">
      <c r="B125" s="39"/>
      <c r="C125" s="190" t="s">
        <v>320</v>
      </c>
      <c r="D125" s="190" t="s">
        <v>152</v>
      </c>
      <c r="E125" s="191" t="s">
        <v>1018</v>
      </c>
      <c r="F125" s="192" t="s">
        <v>1019</v>
      </c>
      <c r="G125" s="193" t="s">
        <v>339</v>
      </c>
      <c r="H125" s="194">
        <v>1</v>
      </c>
      <c r="I125" s="195"/>
      <c r="J125" s="196">
        <f t="shared" si="20"/>
        <v>0</v>
      </c>
      <c r="K125" s="192" t="s">
        <v>21</v>
      </c>
      <c r="L125" s="59"/>
      <c r="M125" s="197" t="s">
        <v>21</v>
      </c>
      <c r="N125" s="198" t="s">
        <v>42</v>
      </c>
      <c r="O125" s="40"/>
      <c r="P125" s="199">
        <f t="shared" si="21"/>
        <v>0</v>
      </c>
      <c r="Q125" s="199">
        <v>1.33E-3</v>
      </c>
      <c r="R125" s="199">
        <f t="shared" si="22"/>
        <v>1.33E-3</v>
      </c>
      <c r="S125" s="199">
        <v>0</v>
      </c>
      <c r="T125" s="200">
        <f t="shared" si="23"/>
        <v>0</v>
      </c>
      <c r="AR125" s="22" t="s">
        <v>232</v>
      </c>
      <c r="AT125" s="22" t="s">
        <v>152</v>
      </c>
      <c r="AU125" s="22" t="s">
        <v>81</v>
      </c>
      <c r="AY125" s="22" t="s">
        <v>150</v>
      </c>
      <c r="BE125" s="201">
        <f t="shared" si="24"/>
        <v>0</v>
      </c>
      <c r="BF125" s="201">
        <f t="shared" si="25"/>
        <v>0</v>
      </c>
      <c r="BG125" s="201">
        <f t="shared" si="26"/>
        <v>0</v>
      </c>
      <c r="BH125" s="201">
        <f t="shared" si="27"/>
        <v>0</v>
      </c>
      <c r="BI125" s="201">
        <f t="shared" si="28"/>
        <v>0</v>
      </c>
      <c r="BJ125" s="22" t="s">
        <v>79</v>
      </c>
      <c r="BK125" s="201">
        <f t="shared" si="29"/>
        <v>0</v>
      </c>
      <c r="BL125" s="22" t="s">
        <v>232</v>
      </c>
      <c r="BM125" s="22" t="s">
        <v>1020</v>
      </c>
    </row>
    <row r="126" spans="2:65" s="1" customFormat="1" ht="14.45" customHeight="1">
      <c r="B126" s="39"/>
      <c r="C126" s="190" t="s">
        <v>326</v>
      </c>
      <c r="D126" s="190" t="s">
        <v>152</v>
      </c>
      <c r="E126" s="191" t="s">
        <v>1021</v>
      </c>
      <c r="F126" s="192" t="s">
        <v>1022</v>
      </c>
      <c r="G126" s="193" t="s">
        <v>172</v>
      </c>
      <c r="H126" s="194">
        <v>3.9E-2</v>
      </c>
      <c r="I126" s="195"/>
      <c r="J126" s="196">
        <f t="shared" si="20"/>
        <v>0</v>
      </c>
      <c r="K126" s="192" t="s">
        <v>156</v>
      </c>
      <c r="L126" s="59"/>
      <c r="M126" s="197" t="s">
        <v>21</v>
      </c>
      <c r="N126" s="198" t="s">
        <v>42</v>
      </c>
      <c r="O126" s="40"/>
      <c r="P126" s="199">
        <f t="shared" si="21"/>
        <v>0</v>
      </c>
      <c r="Q126" s="199">
        <v>0</v>
      </c>
      <c r="R126" s="199">
        <f t="shared" si="22"/>
        <v>0</v>
      </c>
      <c r="S126" s="199">
        <v>0</v>
      </c>
      <c r="T126" s="200">
        <f t="shared" si="23"/>
        <v>0</v>
      </c>
      <c r="AR126" s="22" t="s">
        <v>232</v>
      </c>
      <c r="AT126" s="22" t="s">
        <v>152</v>
      </c>
      <c r="AU126" s="22" t="s">
        <v>81</v>
      </c>
      <c r="AY126" s="22" t="s">
        <v>150</v>
      </c>
      <c r="BE126" s="201">
        <f t="shared" si="24"/>
        <v>0</v>
      </c>
      <c r="BF126" s="201">
        <f t="shared" si="25"/>
        <v>0</v>
      </c>
      <c r="BG126" s="201">
        <f t="shared" si="26"/>
        <v>0</v>
      </c>
      <c r="BH126" s="201">
        <f t="shared" si="27"/>
        <v>0</v>
      </c>
      <c r="BI126" s="201">
        <f t="shared" si="28"/>
        <v>0</v>
      </c>
      <c r="BJ126" s="22" t="s">
        <v>79</v>
      </c>
      <c r="BK126" s="201">
        <f t="shared" si="29"/>
        <v>0</v>
      </c>
      <c r="BL126" s="22" t="s">
        <v>232</v>
      </c>
      <c r="BM126" s="22" t="s">
        <v>1023</v>
      </c>
    </row>
    <row r="127" spans="2:65" s="10" customFormat="1" ht="29.85" customHeight="1">
      <c r="B127" s="174"/>
      <c r="C127" s="175"/>
      <c r="D127" s="176" t="s">
        <v>70</v>
      </c>
      <c r="E127" s="188" t="s">
        <v>1024</v>
      </c>
      <c r="F127" s="188" t="s">
        <v>1025</v>
      </c>
      <c r="G127" s="175"/>
      <c r="H127" s="175"/>
      <c r="I127" s="178"/>
      <c r="J127" s="189">
        <f>BK127</f>
        <v>0</v>
      </c>
      <c r="K127" s="175"/>
      <c r="L127" s="180"/>
      <c r="M127" s="181"/>
      <c r="N127" s="182"/>
      <c r="O127" s="182"/>
      <c r="P127" s="183">
        <f>SUM(P128:P140)</f>
        <v>0</v>
      </c>
      <c r="Q127" s="182"/>
      <c r="R127" s="183">
        <f>SUM(R128:R140)</f>
        <v>0.53213999999999995</v>
      </c>
      <c r="S127" s="182"/>
      <c r="T127" s="184">
        <f>SUM(T128:T140)</f>
        <v>0.27423000000000003</v>
      </c>
      <c r="AR127" s="185" t="s">
        <v>81</v>
      </c>
      <c r="AT127" s="186" t="s">
        <v>70</v>
      </c>
      <c r="AU127" s="186" t="s">
        <v>79</v>
      </c>
      <c r="AY127" s="185" t="s">
        <v>150</v>
      </c>
      <c r="BK127" s="187">
        <f>SUM(BK128:BK140)</f>
        <v>0</v>
      </c>
    </row>
    <row r="128" spans="2:65" s="1" customFormat="1" ht="22.9" customHeight="1">
      <c r="B128" s="39"/>
      <c r="C128" s="190" t="s">
        <v>394</v>
      </c>
      <c r="D128" s="190" t="s">
        <v>152</v>
      </c>
      <c r="E128" s="191" t="s">
        <v>1026</v>
      </c>
      <c r="F128" s="192" t="s">
        <v>1027</v>
      </c>
      <c r="G128" s="193" t="s">
        <v>339</v>
      </c>
      <c r="H128" s="194">
        <v>11</v>
      </c>
      <c r="I128" s="195"/>
      <c r="J128" s="196">
        <f>ROUND(I128*H128,2)</f>
        <v>0</v>
      </c>
      <c r="K128" s="192" t="s">
        <v>156</v>
      </c>
      <c r="L128" s="59"/>
      <c r="M128" s="197" t="s">
        <v>21</v>
      </c>
      <c r="N128" s="198" t="s">
        <v>42</v>
      </c>
      <c r="O128" s="40"/>
      <c r="P128" s="199">
        <f>O128*H128</f>
        <v>0</v>
      </c>
      <c r="Q128" s="199">
        <v>8.0000000000000007E-5</v>
      </c>
      <c r="R128" s="199">
        <f>Q128*H128</f>
        <v>8.8000000000000003E-4</v>
      </c>
      <c r="S128" s="199">
        <v>2.4930000000000001E-2</v>
      </c>
      <c r="T128" s="200">
        <f>S128*H128</f>
        <v>0.27423000000000003</v>
      </c>
      <c r="AR128" s="22" t="s">
        <v>232</v>
      </c>
      <c r="AT128" s="22" t="s">
        <v>152</v>
      </c>
      <c r="AU128" s="22" t="s">
        <v>81</v>
      </c>
      <c r="AY128" s="22" t="s">
        <v>150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22" t="s">
        <v>79</v>
      </c>
      <c r="BK128" s="201">
        <f>ROUND(I128*H128,2)</f>
        <v>0</v>
      </c>
      <c r="BL128" s="22" t="s">
        <v>232</v>
      </c>
      <c r="BM128" s="22" t="s">
        <v>1028</v>
      </c>
    </row>
    <row r="129" spans="2:65" s="11" customFormat="1" ht="13.5">
      <c r="B129" s="202"/>
      <c r="C129" s="203"/>
      <c r="D129" s="204" t="s">
        <v>159</v>
      </c>
      <c r="E129" s="205" t="s">
        <v>21</v>
      </c>
      <c r="F129" s="206" t="s">
        <v>209</v>
      </c>
      <c r="G129" s="203"/>
      <c r="H129" s="207">
        <v>11</v>
      </c>
      <c r="I129" s="208"/>
      <c r="J129" s="203"/>
      <c r="K129" s="203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159</v>
      </c>
      <c r="AU129" s="213" t="s">
        <v>81</v>
      </c>
      <c r="AV129" s="11" t="s">
        <v>81</v>
      </c>
      <c r="AW129" s="11" t="s">
        <v>35</v>
      </c>
      <c r="AX129" s="11" t="s">
        <v>79</v>
      </c>
      <c r="AY129" s="213" t="s">
        <v>150</v>
      </c>
    </row>
    <row r="130" spans="2:65" s="1" customFormat="1" ht="22.9" customHeight="1">
      <c r="B130" s="39"/>
      <c r="C130" s="190" t="s">
        <v>331</v>
      </c>
      <c r="D130" s="190" t="s">
        <v>152</v>
      </c>
      <c r="E130" s="191" t="s">
        <v>1029</v>
      </c>
      <c r="F130" s="192" t="s">
        <v>1030</v>
      </c>
      <c r="G130" s="193" t="s">
        <v>339</v>
      </c>
      <c r="H130" s="194">
        <v>2</v>
      </c>
      <c r="I130" s="195"/>
      <c r="J130" s="196">
        <f t="shared" ref="J130:J140" si="30">ROUND(I130*H130,2)</f>
        <v>0</v>
      </c>
      <c r="K130" s="192" t="s">
        <v>156</v>
      </c>
      <c r="L130" s="59"/>
      <c r="M130" s="197" t="s">
        <v>21</v>
      </c>
      <c r="N130" s="198" t="s">
        <v>42</v>
      </c>
      <c r="O130" s="40"/>
      <c r="P130" s="199">
        <f t="shared" ref="P130:P140" si="31">O130*H130</f>
        <v>0</v>
      </c>
      <c r="Q130" s="199">
        <v>7.1999999999999998E-3</v>
      </c>
      <c r="R130" s="199">
        <f t="shared" ref="R130:R140" si="32">Q130*H130</f>
        <v>1.44E-2</v>
      </c>
      <c r="S130" s="199">
        <v>0</v>
      </c>
      <c r="T130" s="200">
        <f t="shared" ref="T130:T140" si="33">S130*H130</f>
        <v>0</v>
      </c>
      <c r="AR130" s="22" t="s">
        <v>232</v>
      </c>
      <c r="AT130" s="22" t="s">
        <v>152</v>
      </c>
      <c r="AU130" s="22" t="s">
        <v>81</v>
      </c>
      <c r="AY130" s="22" t="s">
        <v>150</v>
      </c>
      <c r="BE130" s="201">
        <f t="shared" ref="BE130:BE140" si="34">IF(N130="základní",J130,0)</f>
        <v>0</v>
      </c>
      <c r="BF130" s="201">
        <f t="shared" ref="BF130:BF140" si="35">IF(N130="snížená",J130,0)</f>
        <v>0</v>
      </c>
      <c r="BG130" s="201">
        <f t="shared" ref="BG130:BG140" si="36">IF(N130="zákl. přenesená",J130,0)</f>
        <v>0</v>
      </c>
      <c r="BH130" s="201">
        <f t="shared" ref="BH130:BH140" si="37">IF(N130="sníž. přenesená",J130,0)</f>
        <v>0</v>
      </c>
      <c r="BI130" s="201">
        <f t="shared" ref="BI130:BI140" si="38">IF(N130="nulová",J130,0)</f>
        <v>0</v>
      </c>
      <c r="BJ130" s="22" t="s">
        <v>79</v>
      </c>
      <c r="BK130" s="201">
        <f t="shared" ref="BK130:BK140" si="39">ROUND(I130*H130,2)</f>
        <v>0</v>
      </c>
      <c r="BL130" s="22" t="s">
        <v>232</v>
      </c>
      <c r="BM130" s="22" t="s">
        <v>1031</v>
      </c>
    </row>
    <row r="131" spans="2:65" s="1" customFormat="1" ht="22.9" customHeight="1">
      <c r="B131" s="39"/>
      <c r="C131" s="190" t="s">
        <v>336</v>
      </c>
      <c r="D131" s="190" t="s">
        <v>152</v>
      </c>
      <c r="E131" s="191" t="s">
        <v>1032</v>
      </c>
      <c r="F131" s="192" t="s">
        <v>1033</v>
      </c>
      <c r="G131" s="193" t="s">
        <v>339</v>
      </c>
      <c r="H131" s="194">
        <v>2</v>
      </c>
      <c r="I131" s="195"/>
      <c r="J131" s="196">
        <f t="shared" si="30"/>
        <v>0</v>
      </c>
      <c r="K131" s="192" t="s">
        <v>156</v>
      </c>
      <c r="L131" s="59"/>
      <c r="M131" s="197" t="s">
        <v>21</v>
      </c>
      <c r="N131" s="198" t="s">
        <v>42</v>
      </c>
      <c r="O131" s="40"/>
      <c r="P131" s="199">
        <f t="shared" si="31"/>
        <v>0</v>
      </c>
      <c r="Q131" s="199">
        <v>2.81E-2</v>
      </c>
      <c r="R131" s="199">
        <f t="shared" si="32"/>
        <v>5.62E-2</v>
      </c>
      <c r="S131" s="199">
        <v>0</v>
      </c>
      <c r="T131" s="200">
        <f t="shared" si="33"/>
        <v>0</v>
      </c>
      <c r="AR131" s="22" t="s">
        <v>232</v>
      </c>
      <c r="AT131" s="22" t="s">
        <v>152</v>
      </c>
      <c r="AU131" s="22" t="s">
        <v>81</v>
      </c>
      <c r="AY131" s="22" t="s">
        <v>150</v>
      </c>
      <c r="BE131" s="201">
        <f t="shared" si="34"/>
        <v>0</v>
      </c>
      <c r="BF131" s="201">
        <f t="shared" si="35"/>
        <v>0</v>
      </c>
      <c r="BG131" s="201">
        <f t="shared" si="36"/>
        <v>0</v>
      </c>
      <c r="BH131" s="201">
        <f t="shared" si="37"/>
        <v>0</v>
      </c>
      <c r="BI131" s="201">
        <f t="shared" si="38"/>
        <v>0</v>
      </c>
      <c r="BJ131" s="22" t="s">
        <v>79</v>
      </c>
      <c r="BK131" s="201">
        <f t="shared" si="39"/>
        <v>0</v>
      </c>
      <c r="BL131" s="22" t="s">
        <v>232</v>
      </c>
      <c r="BM131" s="22" t="s">
        <v>1034</v>
      </c>
    </row>
    <row r="132" spans="2:65" s="1" customFormat="1" ht="22.9" customHeight="1">
      <c r="B132" s="39"/>
      <c r="C132" s="190" t="s">
        <v>341</v>
      </c>
      <c r="D132" s="190" t="s">
        <v>152</v>
      </c>
      <c r="E132" s="191" t="s">
        <v>1035</v>
      </c>
      <c r="F132" s="192" t="s">
        <v>1036</v>
      </c>
      <c r="G132" s="193" t="s">
        <v>339</v>
      </c>
      <c r="H132" s="194">
        <v>1</v>
      </c>
      <c r="I132" s="195"/>
      <c r="J132" s="196">
        <f t="shared" si="30"/>
        <v>0</v>
      </c>
      <c r="K132" s="192" t="s">
        <v>156</v>
      </c>
      <c r="L132" s="59"/>
      <c r="M132" s="197" t="s">
        <v>21</v>
      </c>
      <c r="N132" s="198" t="s">
        <v>42</v>
      </c>
      <c r="O132" s="40"/>
      <c r="P132" s="199">
        <f t="shared" si="31"/>
        <v>0</v>
      </c>
      <c r="Q132" s="199">
        <v>4.6300000000000001E-2</v>
      </c>
      <c r="R132" s="199">
        <f t="shared" si="32"/>
        <v>4.6300000000000001E-2</v>
      </c>
      <c r="S132" s="199">
        <v>0</v>
      </c>
      <c r="T132" s="200">
        <f t="shared" si="33"/>
        <v>0</v>
      </c>
      <c r="AR132" s="22" t="s">
        <v>232</v>
      </c>
      <c r="AT132" s="22" t="s">
        <v>152</v>
      </c>
      <c r="AU132" s="22" t="s">
        <v>81</v>
      </c>
      <c r="AY132" s="22" t="s">
        <v>150</v>
      </c>
      <c r="BE132" s="201">
        <f t="shared" si="34"/>
        <v>0</v>
      </c>
      <c r="BF132" s="201">
        <f t="shared" si="35"/>
        <v>0</v>
      </c>
      <c r="BG132" s="201">
        <f t="shared" si="36"/>
        <v>0</v>
      </c>
      <c r="BH132" s="201">
        <f t="shared" si="37"/>
        <v>0</v>
      </c>
      <c r="BI132" s="201">
        <f t="shared" si="38"/>
        <v>0</v>
      </c>
      <c r="BJ132" s="22" t="s">
        <v>79</v>
      </c>
      <c r="BK132" s="201">
        <f t="shared" si="39"/>
        <v>0</v>
      </c>
      <c r="BL132" s="22" t="s">
        <v>232</v>
      </c>
      <c r="BM132" s="22" t="s">
        <v>1037</v>
      </c>
    </row>
    <row r="133" spans="2:65" s="1" customFormat="1" ht="22.9" customHeight="1">
      <c r="B133" s="39"/>
      <c r="C133" s="190" t="s">
        <v>346</v>
      </c>
      <c r="D133" s="190" t="s">
        <v>152</v>
      </c>
      <c r="E133" s="191" t="s">
        <v>1038</v>
      </c>
      <c r="F133" s="192" t="s">
        <v>1039</v>
      </c>
      <c r="G133" s="193" t="s">
        <v>339</v>
      </c>
      <c r="H133" s="194">
        <v>1</v>
      </c>
      <c r="I133" s="195"/>
      <c r="J133" s="196">
        <f t="shared" si="30"/>
        <v>0</v>
      </c>
      <c r="K133" s="192" t="s">
        <v>156</v>
      </c>
      <c r="L133" s="59"/>
      <c r="M133" s="197" t="s">
        <v>21</v>
      </c>
      <c r="N133" s="198" t="s">
        <v>42</v>
      </c>
      <c r="O133" s="40"/>
      <c r="P133" s="199">
        <f t="shared" si="31"/>
        <v>0</v>
      </c>
      <c r="Q133" s="199">
        <v>4.4499999999999998E-2</v>
      </c>
      <c r="R133" s="199">
        <f t="shared" si="32"/>
        <v>4.4499999999999998E-2</v>
      </c>
      <c r="S133" s="199">
        <v>0</v>
      </c>
      <c r="T133" s="200">
        <f t="shared" si="33"/>
        <v>0</v>
      </c>
      <c r="AR133" s="22" t="s">
        <v>232</v>
      </c>
      <c r="AT133" s="22" t="s">
        <v>152</v>
      </c>
      <c r="AU133" s="22" t="s">
        <v>81</v>
      </c>
      <c r="AY133" s="22" t="s">
        <v>150</v>
      </c>
      <c r="BE133" s="201">
        <f t="shared" si="34"/>
        <v>0</v>
      </c>
      <c r="BF133" s="201">
        <f t="shared" si="35"/>
        <v>0</v>
      </c>
      <c r="BG133" s="201">
        <f t="shared" si="36"/>
        <v>0</v>
      </c>
      <c r="BH133" s="201">
        <f t="shared" si="37"/>
        <v>0</v>
      </c>
      <c r="BI133" s="201">
        <f t="shared" si="38"/>
        <v>0</v>
      </c>
      <c r="BJ133" s="22" t="s">
        <v>79</v>
      </c>
      <c r="BK133" s="201">
        <f t="shared" si="39"/>
        <v>0</v>
      </c>
      <c r="BL133" s="22" t="s">
        <v>232</v>
      </c>
      <c r="BM133" s="22" t="s">
        <v>1040</v>
      </c>
    </row>
    <row r="134" spans="2:65" s="1" customFormat="1" ht="22.9" customHeight="1">
      <c r="B134" s="39"/>
      <c r="C134" s="190" t="s">
        <v>351</v>
      </c>
      <c r="D134" s="190" t="s">
        <v>152</v>
      </c>
      <c r="E134" s="191" t="s">
        <v>1041</v>
      </c>
      <c r="F134" s="192" t="s">
        <v>1042</v>
      </c>
      <c r="G134" s="193" t="s">
        <v>339</v>
      </c>
      <c r="H134" s="194">
        <v>1</v>
      </c>
      <c r="I134" s="195"/>
      <c r="J134" s="196">
        <f t="shared" si="30"/>
        <v>0</v>
      </c>
      <c r="K134" s="192" t="s">
        <v>156</v>
      </c>
      <c r="L134" s="59"/>
      <c r="M134" s="197" t="s">
        <v>21</v>
      </c>
      <c r="N134" s="198" t="s">
        <v>42</v>
      </c>
      <c r="O134" s="40"/>
      <c r="P134" s="199">
        <f t="shared" si="31"/>
        <v>0</v>
      </c>
      <c r="Q134" s="199">
        <v>3.9300000000000002E-2</v>
      </c>
      <c r="R134" s="199">
        <f t="shared" si="32"/>
        <v>3.9300000000000002E-2</v>
      </c>
      <c r="S134" s="199">
        <v>0</v>
      </c>
      <c r="T134" s="200">
        <f t="shared" si="33"/>
        <v>0</v>
      </c>
      <c r="AR134" s="22" t="s">
        <v>232</v>
      </c>
      <c r="AT134" s="22" t="s">
        <v>152</v>
      </c>
      <c r="AU134" s="22" t="s">
        <v>81</v>
      </c>
      <c r="AY134" s="22" t="s">
        <v>150</v>
      </c>
      <c r="BE134" s="201">
        <f t="shared" si="34"/>
        <v>0</v>
      </c>
      <c r="BF134" s="201">
        <f t="shared" si="35"/>
        <v>0</v>
      </c>
      <c r="BG134" s="201">
        <f t="shared" si="36"/>
        <v>0</v>
      </c>
      <c r="BH134" s="201">
        <f t="shared" si="37"/>
        <v>0</v>
      </c>
      <c r="BI134" s="201">
        <f t="shared" si="38"/>
        <v>0</v>
      </c>
      <c r="BJ134" s="22" t="s">
        <v>79</v>
      </c>
      <c r="BK134" s="201">
        <f t="shared" si="39"/>
        <v>0</v>
      </c>
      <c r="BL134" s="22" t="s">
        <v>232</v>
      </c>
      <c r="BM134" s="22" t="s">
        <v>1043</v>
      </c>
    </row>
    <row r="135" spans="2:65" s="1" customFormat="1" ht="22.9" customHeight="1">
      <c r="B135" s="39"/>
      <c r="C135" s="190" t="s">
        <v>356</v>
      </c>
      <c r="D135" s="190" t="s">
        <v>152</v>
      </c>
      <c r="E135" s="191" t="s">
        <v>1044</v>
      </c>
      <c r="F135" s="192" t="s">
        <v>1045</v>
      </c>
      <c r="G135" s="193" t="s">
        <v>339</v>
      </c>
      <c r="H135" s="194">
        <v>1</v>
      </c>
      <c r="I135" s="195"/>
      <c r="J135" s="196">
        <f t="shared" si="30"/>
        <v>0</v>
      </c>
      <c r="K135" s="192" t="s">
        <v>156</v>
      </c>
      <c r="L135" s="59"/>
      <c r="M135" s="197" t="s">
        <v>21</v>
      </c>
      <c r="N135" s="198" t="s">
        <v>42</v>
      </c>
      <c r="O135" s="40"/>
      <c r="P135" s="199">
        <f t="shared" si="31"/>
        <v>0</v>
      </c>
      <c r="Q135" s="199">
        <v>2.3400000000000001E-2</v>
      </c>
      <c r="R135" s="199">
        <f t="shared" si="32"/>
        <v>2.3400000000000001E-2</v>
      </c>
      <c r="S135" s="199">
        <v>0</v>
      </c>
      <c r="T135" s="200">
        <f t="shared" si="33"/>
        <v>0</v>
      </c>
      <c r="AR135" s="22" t="s">
        <v>232</v>
      </c>
      <c r="AT135" s="22" t="s">
        <v>152</v>
      </c>
      <c r="AU135" s="22" t="s">
        <v>81</v>
      </c>
      <c r="AY135" s="22" t="s">
        <v>150</v>
      </c>
      <c r="BE135" s="201">
        <f t="shared" si="34"/>
        <v>0</v>
      </c>
      <c r="BF135" s="201">
        <f t="shared" si="35"/>
        <v>0</v>
      </c>
      <c r="BG135" s="201">
        <f t="shared" si="36"/>
        <v>0</v>
      </c>
      <c r="BH135" s="201">
        <f t="shared" si="37"/>
        <v>0</v>
      </c>
      <c r="BI135" s="201">
        <f t="shared" si="38"/>
        <v>0</v>
      </c>
      <c r="BJ135" s="22" t="s">
        <v>79</v>
      </c>
      <c r="BK135" s="201">
        <f t="shared" si="39"/>
        <v>0</v>
      </c>
      <c r="BL135" s="22" t="s">
        <v>232</v>
      </c>
      <c r="BM135" s="22" t="s">
        <v>1046</v>
      </c>
    </row>
    <row r="136" spans="2:65" s="1" customFormat="1" ht="22.9" customHeight="1">
      <c r="B136" s="39"/>
      <c r="C136" s="190" t="s">
        <v>360</v>
      </c>
      <c r="D136" s="190" t="s">
        <v>152</v>
      </c>
      <c r="E136" s="191" t="s">
        <v>1047</v>
      </c>
      <c r="F136" s="192" t="s">
        <v>1048</v>
      </c>
      <c r="G136" s="193" t="s">
        <v>339</v>
      </c>
      <c r="H136" s="194">
        <v>1</v>
      </c>
      <c r="I136" s="195"/>
      <c r="J136" s="196">
        <f t="shared" si="30"/>
        <v>0</v>
      </c>
      <c r="K136" s="192" t="s">
        <v>156</v>
      </c>
      <c r="L136" s="59"/>
      <c r="M136" s="197" t="s">
        <v>21</v>
      </c>
      <c r="N136" s="198" t="s">
        <v>42</v>
      </c>
      <c r="O136" s="40"/>
      <c r="P136" s="199">
        <f t="shared" si="31"/>
        <v>0</v>
      </c>
      <c r="Q136" s="199">
        <v>9.1480000000000006E-2</v>
      </c>
      <c r="R136" s="199">
        <f t="shared" si="32"/>
        <v>9.1480000000000006E-2</v>
      </c>
      <c r="S136" s="199">
        <v>0</v>
      </c>
      <c r="T136" s="200">
        <f t="shared" si="33"/>
        <v>0</v>
      </c>
      <c r="AR136" s="22" t="s">
        <v>232</v>
      </c>
      <c r="AT136" s="22" t="s">
        <v>152</v>
      </c>
      <c r="AU136" s="22" t="s">
        <v>81</v>
      </c>
      <c r="AY136" s="22" t="s">
        <v>150</v>
      </c>
      <c r="BE136" s="201">
        <f t="shared" si="34"/>
        <v>0</v>
      </c>
      <c r="BF136" s="201">
        <f t="shared" si="35"/>
        <v>0</v>
      </c>
      <c r="BG136" s="201">
        <f t="shared" si="36"/>
        <v>0</v>
      </c>
      <c r="BH136" s="201">
        <f t="shared" si="37"/>
        <v>0</v>
      </c>
      <c r="BI136" s="201">
        <f t="shared" si="38"/>
        <v>0</v>
      </c>
      <c r="BJ136" s="22" t="s">
        <v>79</v>
      </c>
      <c r="BK136" s="201">
        <f t="shared" si="39"/>
        <v>0</v>
      </c>
      <c r="BL136" s="22" t="s">
        <v>232</v>
      </c>
      <c r="BM136" s="22" t="s">
        <v>1049</v>
      </c>
    </row>
    <row r="137" spans="2:65" s="1" customFormat="1" ht="22.9" customHeight="1">
      <c r="B137" s="39"/>
      <c r="C137" s="190" t="s">
        <v>364</v>
      </c>
      <c r="D137" s="190" t="s">
        <v>152</v>
      </c>
      <c r="E137" s="191" t="s">
        <v>1050</v>
      </c>
      <c r="F137" s="192" t="s">
        <v>1051</v>
      </c>
      <c r="G137" s="193" t="s">
        <v>339</v>
      </c>
      <c r="H137" s="194">
        <v>2</v>
      </c>
      <c r="I137" s="195"/>
      <c r="J137" s="196">
        <f t="shared" si="30"/>
        <v>0</v>
      </c>
      <c r="K137" s="192" t="s">
        <v>156</v>
      </c>
      <c r="L137" s="59"/>
      <c r="M137" s="197" t="s">
        <v>21</v>
      </c>
      <c r="N137" s="198" t="s">
        <v>42</v>
      </c>
      <c r="O137" s="40"/>
      <c r="P137" s="199">
        <f t="shared" si="31"/>
        <v>0</v>
      </c>
      <c r="Q137" s="199">
        <v>0.10374</v>
      </c>
      <c r="R137" s="199">
        <f t="shared" si="32"/>
        <v>0.20748</v>
      </c>
      <c r="S137" s="199">
        <v>0</v>
      </c>
      <c r="T137" s="200">
        <f t="shared" si="33"/>
        <v>0</v>
      </c>
      <c r="AR137" s="22" t="s">
        <v>232</v>
      </c>
      <c r="AT137" s="22" t="s">
        <v>152</v>
      </c>
      <c r="AU137" s="22" t="s">
        <v>81</v>
      </c>
      <c r="AY137" s="22" t="s">
        <v>150</v>
      </c>
      <c r="BE137" s="201">
        <f t="shared" si="34"/>
        <v>0</v>
      </c>
      <c r="BF137" s="201">
        <f t="shared" si="35"/>
        <v>0</v>
      </c>
      <c r="BG137" s="201">
        <f t="shared" si="36"/>
        <v>0</v>
      </c>
      <c r="BH137" s="201">
        <f t="shared" si="37"/>
        <v>0</v>
      </c>
      <c r="BI137" s="201">
        <f t="shared" si="38"/>
        <v>0</v>
      </c>
      <c r="BJ137" s="22" t="s">
        <v>79</v>
      </c>
      <c r="BK137" s="201">
        <f t="shared" si="39"/>
        <v>0</v>
      </c>
      <c r="BL137" s="22" t="s">
        <v>232</v>
      </c>
      <c r="BM137" s="22" t="s">
        <v>1052</v>
      </c>
    </row>
    <row r="138" spans="2:65" s="1" customFormat="1" ht="14.45" customHeight="1">
      <c r="B138" s="39"/>
      <c r="C138" s="190" t="s">
        <v>369</v>
      </c>
      <c r="D138" s="190" t="s">
        <v>152</v>
      </c>
      <c r="E138" s="191" t="s">
        <v>1053</v>
      </c>
      <c r="F138" s="192" t="s">
        <v>1054</v>
      </c>
      <c r="G138" s="193" t="s">
        <v>545</v>
      </c>
      <c r="H138" s="194">
        <v>1</v>
      </c>
      <c r="I138" s="195"/>
      <c r="J138" s="196">
        <f t="shared" si="30"/>
        <v>0</v>
      </c>
      <c r="K138" s="192" t="s">
        <v>21</v>
      </c>
      <c r="L138" s="59"/>
      <c r="M138" s="197" t="s">
        <v>21</v>
      </c>
      <c r="N138" s="198" t="s">
        <v>42</v>
      </c>
      <c r="O138" s="40"/>
      <c r="P138" s="199">
        <f t="shared" si="31"/>
        <v>0</v>
      </c>
      <c r="Q138" s="199">
        <v>4.1000000000000003E-3</v>
      </c>
      <c r="R138" s="199">
        <f t="shared" si="32"/>
        <v>4.1000000000000003E-3</v>
      </c>
      <c r="S138" s="199">
        <v>0</v>
      </c>
      <c r="T138" s="200">
        <f t="shared" si="33"/>
        <v>0</v>
      </c>
      <c r="AR138" s="22" t="s">
        <v>232</v>
      </c>
      <c r="AT138" s="22" t="s">
        <v>152</v>
      </c>
      <c r="AU138" s="22" t="s">
        <v>81</v>
      </c>
      <c r="AY138" s="22" t="s">
        <v>150</v>
      </c>
      <c r="BE138" s="201">
        <f t="shared" si="34"/>
        <v>0</v>
      </c>
      <c r="BF138" s="201">
        <f t="shared" si="35"/>
        <v>0</v>
      </c>
      <c r="BG138" s="201">
        <f t="shared" si="36"/>
        <v>0</v>
      </c>
      <c r="BH138" s="201">
        <f t="shared" si="37"/>
        <v>0</v>
      </c>
      <c r="BI138" s="201">
        <f t="shared" si="38"/>
        <v>0</v>
      </c>
      <c r="BJ138" s="22" t="s">
        <v>79</v>
      </c>
      <c r="BK138" s="201">
        <f t="shared" si="39"/>
        <v>0</v>
      </c>
      <c r="BL138" s="22" t="s">
        <v>232</v>
      </c>
      <c r="BM138" s="22" t="s">
        <v>1055</v>
      </c>
    </row>
    <row r="139" spans="2:65" s="1" customFormat="1" ht="14.45" customHeight="1">
      <c r="B139" s="39"/>
      <c r="C139" s="190" t="s">
        <v>373</v>
      </c>
      <c r="D139" s="190" t="s">
        <v>152</v>
      </c>
      <c r="E139" s="191" t="s">
        <v>1056</v>
      </c>
      <c r="F139" s="192" t="s">
        <v>1057</v>
      </c>
      <c r="G139" s="193" t="s">
        <v>545</v>
      </c>
      <c r="H139" s="194">
        <v>1</v>
      </c>
      <c r="I139" s="195"/>
      <c r="J139" s="196">
        <f t="shared" si="30"/>
        <v>0</v>
      </c>
      <c r="K139" s="192" t="s">
        <v>21</v>
      </c>
      <c r="L139" s="59"/>
      <c r="M139" s="197" t="s">
        <v>21</v>
      </c>
      <c r="N139" s="198" t="s">
        <v>42</v>
      </c>
      <c r="O139" s="40"/>
      <c r="P139" s="199">
        <f t="shared" si="31"/>
        <v>0</v>
      </c>
      <c r="Q139" s="199">
        <v>4.1000000000000003E-3</v>
      </c>
      <c r="R139" s="199">
        <f t="shared" si="32"/>
        <v>4.1000000000000003E-3</v>
      </c>
      <c r="S139" s="199">
        <v>0</v>
      </c>
      <c r="T139" s="200">
        <f t="shared" si="33"/>
        <v>0</v>
      </c>
      <c r="AR139" s="22" t="s">
        <v>232</v>
      </c>
      <c r="AT139" s="22" t="s">
        <v>152</v>
      </c>
      <c r="AU139" s="22" t="s">
        <v>81</v>
      </c>
      <c r="AY139" s="22" t="s">
        <v>150</v>
      </c>
      <c r="BE139" s="201">
        <f t="shared" si="34"/>
        <v>0</v>
      </c>
      <c r="BF139" s="201">
        <f t="shared" si="35"/>
        <v>0</v>
      </c>
      <c r="BG139" s="201">
        <f t="shared" si="36"/>
        <v>0</v>
      </c>
      <c r="BH139" s="201">
        <f t="shared" si="37"/>
        <v>0</v>
      </c>
      <c r="BI139" s="201">
        <f t="shared" si="38"/>
        <v>0</v>
      </c>
      <c r="BJ139" s="22" t="s">
        <v>79</v>
      </c>
      <c r="BK139" s="201">
        <f t="shared" si="39"/>
        <v>0</v>
      </c>
      <c r="BL139" s="22" t="s">
        <v>232</v>
      </c>
      <c r="BM139" s="22" t="s">
        <v>1058</v>
      </c>
    </row>
    <row r="140" spans="2:65" s="1" customFormat="1" ht="14.45" customHeight="1">
      <c r="B140" s="39"/>
      <c r="C140" s="190" t="s">
        <v>377</v>
      </c>
      <c r="D140" s="190" t="s">
        <v>152</v>
      </c>
      <c r="E140" s="191" t="s">
        <v>1059</v>
      </c>
      <c r="F140" s="192" t="s">
        <v>1060</v>
      </c>
      <c r="G140" s="193" t="s">
        <v>172</v>
      </c>
      <c r="H140" s="194">
        <v>0.53200000000000003</v>
      </c>
      <c r="I140" s="195"/>
      <c r="J140" s="196">
        <f t="shared" si="30"/>
        <v>0</v>
      </c>
      <c r="K140" s="192" t="s">
        <v>156</v>
      </c>
      <c r="L140" s="59"/>
      <c r="M140" s="197" t="s">
        <v>21</v>
      </c>
      <c r="N140" s="198" t="s">
        <v>42</v>
      </c>
      <c r="O140" s="40"/>
      <c r="P140" s="199">
        <f t="shared" si="31"/>
        <v>0</v>
      </c>
      <c r="Q140" s="199">
        <v>0</v>
      </c>
      <c r="R140" s="199">
        <f t="shared" si="32"/>
        <v>0</v>
      </c>
      <c r="S140" s="199">
        <v>0</v>
      </c>
      <c r="T140" s="200">
        <f t="shared" si="33"/>
        <v>0</v>
      </c>
      <c r="AR140" s="22" t="s">
        <v>232</v>
      </c>
      <c r="AT140" s="22" t="s">
        <v>152</v>
      </c>
      <c r="AU140" s="22" t="s">
        <v>81</v>
      </c>
      <c r="AY140" s="22" t="s">
        <v>150</v>
      </c>
      <c r="BE140" s="201">
        <f t="shared" si="34"/>
        <v>0</v>
      </c>
      <c r="BF140" s="201">
        <f t="shared" si="35"/>
        <v>0</v>
      </c>
      <c r="BG140" s="201">
        <f t="shared" si="36"/>
        <v>0</v>
      </c>
      <c r="BH140" s="201">
        <f t="shared" si="37"/>
        <v>0</v>
      </c>
      <c r="BI140" s="201">
        <f t="shared" si="38"/>
        <v>0</v>
      </c>
      <c r="BJ140" s="22" t="s">
        <v>79</v>
      </c>
      <c r="BK140" s="201">
        <f t="shared" si="39"/>
        <v>0</v>
      </c>
      <c r="BL140" s="22" t="s">
        <v>232</v>
      </c>
      <c r="BM140" s="22" t="s">
        <v>1061</v>
      </c>
    </row>
    <row r="141" spans="2:65" s="10" customFormat="1" ht="29.85" customHeight="1">
      <c r="B141" s="174"/>
      <c r="C141" s="175"/>
      <c r="D141" s="176" t="s">
        <v>70</v>
      </c>
      <c r="E141" s="188" t="s">
        <v>589</v>
      </c>
      <c r="F141" s="188" t="s">
        <v>590</v>
      </c>
      <c r="G141" s="175"/>
      <c r="H141" s="175"/>
      <c r="I141" s="178"/>
      <c r="J141" s="189">
        <f>BK141</f>
        <v>0</v>
      </c>
      <c r="K141" s="175"/>
      <c r="L141" s="180"/>
      <c r="M141" s="181"/>
      <c r="N141" s="182"/>
      <c r="O141" s="182"/>
      <c r="P141" s="183">
        <f>P142</f>
        <v>0</v>
      </c>
      <c r="Q141" s="182"/>
      <c r="R141" s="183">
        <f>R142</f>
        <v>1.4E-3</v>
      </c>
      <c r="S141" s="182"/>
      <c r="T141" s="184">
        <f>T142</f>
        <v>0</v>
      </c>
      <c r="AR141" s="185" t="s">
        <v>81</v>
      </c>
      <c r="AT141" s="186" t="s">
        <v>70</v>
      </c>
      <c r="AU141" s="186" t="s">
        <v>79</v>
      </c>
      <c r="AY141" s="185" t="s">
        <v>150</v>
      </c>
      <c r="BK141" s="187">
        <f>BK142</f>
        <v>0</v>
      </c>
    </row>
    <row r="142" spans="2:65" s="1" customFormat="1" ht="22.9" customHeight="1">
      <c r="B142" s="39"/>
      <c r="C142" s="190" t="s">
        <v>382</v>
      </c>
      <c r="D142" s="190" t="s">
        <v>152</v>
      </c>
      <c r="E142" s="191" t="s">
        <v>1062</v>
      </c>
      <c r="F142" s="192" t="s">
        <v>1063</v>
      </c>
      <c r="G142" s="193" t="s">
        <v>339</v>
      </c>
      <c r="H142" s="194">
        <v>1</v>
      </c>
      <c r="I142" s="195"/>
      <c r="J142" s="196">
        <f>ROUND(I142*H142,2)</f>
        <v>0</v>
      </c>
      <c r="K142" s="192" t="s">
        <v>156</v>
      </c>
      <c r="L142" s="59"/>
      <c r="M142" s="197" t="s">
        <v>21</v>
      </c>
      <c r="N142" s="235" t="s">
        <v>42</v>
      </c>
      <c r="O142" s="236"/>
      <c r="P142" s="237">
        <f>O142*H142</f>
        <v>0</v>
      </c>
      <c r="Q142" s="237">
        <v>1.4E-3</v>
      </c>
      <c r="R142" s="237">
        <f>Q142*H142</f>
        <v>1.4E-3</v>
      </c>
      <c r="S142" s="237">
        <v>0</v>
      </c>
      <c r="T142" s="238">
        <f>S142*H142</f>
        <v>0</v>
      </c>
      <c r="AR142" s="22" t="s">
        <v>232</v>
      </c>
      <c r="AT142" s="22" t="s">
        <v>152</v>
      </c>
      <c r="AU142" s="22" t="s">
        <v>81</v>
      </c>
      <c r="AY142" s="22" t="s">
        <v>150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22" t="s">
        <v>79</v>
      </c>
      <c r="BK142" s="201">
        <f>ROUND(I142*H142,2)</f>
        <v>0</v>
      </c>
      <c r="BL142" s="22" t="s">
        <v>232</v>
      </c>
      <c r="BM142" s="22" t="s">
        <v>1064</v>
      </c>
    </row>
    <row r="143" spans="2:65" s="1" customFormat="1" ht="6.95" customHeight="1">
      <c r="B143" s="54"/>
      <c r="C143" s="55"/>
      <c r="D143" s="55"/>
      <c r="E143" s="55"/>
      <c r="F143" s="55"/>
      <c r="G143" s="55"/>
      <c r="H143" s="55"/>
      <c r="I143" s="137"/>
      <c r="J143" s="55"/>
      <c r="K143" s="55"/>
      <c r="L143" s="59"/>
    </row>
  </sheetData>
  <sheetProtection algorithmName="SHA-512" hashValue="VU03ylMxjpv59MHtY4onbwUqQ9ElxjsbO0uCeBYKShEBeAWNu1vUmb35C5tST0WIeBi8J9gT5eldF9Bf+2WOVw==" saltValue="MnJK19gzKXkctb+S1hOvf/7sTF9bgQevjf6qbrFvOtWEG0pwhOZEbfGj0p8iQenTmJMfCMtBDeug+cNq9FtADw==" spinCount="100000" sheet="1" objects="1" scenarios="1" formatColumns="0" formatRows="0" autoFilter="0"/>
  <autoFilter ref="C82:K142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9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100</v>
      </c>
      <c r="G1" s="363" t="s">
        <v>101</v>
      </c>
      <c r="H1" s="363"/>
      <c r="I1" s="113"/>
      <c r="J1" s="112" t="s">
        <v>102</v>
      </c>
      <c r="K1" s="111" t="s">
        <v>103</v>
      </c>
      <c r="L1" s="112" t="s">
        <v>104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22" t="s">
        <v>87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105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4.45" customHeight="1">
      <c r="B7" s="26"/>
      <c r="C7" s="27"/>
      <c r="D7" s="27"/>
      <c r="E7" s="355" t="str">
        <f>'Rekapitulace stavby'!K6</f>
        <v>Oprava objektu časomíry č.p. 1711</v>
      </c>
      <c r="F7" s="356"/>
      <c r="G7" s="356"/>
      <c r="H7" s="356"/>
      <c r="I7" s="115"/>
      <c r="J7" s="27"/>
      <c r="K7" s="29"/>
    </row>
    <row r="8" spans="1:70" s="1" customFormat="1">
      <c r="B8" s="39"/>
      <c r="C8" s="40"/>
      <c r="D8" s="35" t="s">
        <v>106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57" t="s">
        <v>1065</v>
      </c>
      <c r="F9" s="358"/>
      <c r="G9" s="358"/>
      <c r="H9" s="358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10. 3. 2018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21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17" t="s">
        <v>30</v>
      </c>
      <c r="J15" s="33" t="s">
        <v>21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">
        <v>21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17" t="s">
        <v>30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4.45" customHeight="1">
      <c r="B24" s="119"/>
      <c r="C24" s="120"/>
      <c r="D24" s="120"/>
      <c r="E24" s="324" t="s">
        <v>21</v>
      </c>
      <c r="F24" s="324"/>
      <c r="G24" s="324"/>
      <c r="H24" s="324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37</v>
      </c>
      <c r="E27" s="40"/>
      <c r="F27" s="40"/>
      <c r="G27" s="40"/>
      <c r="H27" s="40"/>
      <c r="I27" s="116"/>
      <c r="J27" s="126">
        <f>ROUND(J78,2)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39</v>
      </c>
      <c r="G29" s="40"/>
      <c r="H29" s="40"/>
      <c r="I29" s="127" t="s">
        <v>38</v>
      </c>
      <c r="J29" s="44" t="s">
        <v>40</v>
      </c>
      <c r="K29" s="43"/>
    </row>
    <row r="30" spans="2:11" s="1" customFormat="1" ht="14.45" customHeight="1">
      <c r="B30" s="39"/>
      <c r="C30" s="40"/>
      <c r="D30" s="47" t="s">
        <v>41</v>
      </c>
      <c r="E30" s="47" t="s">
        <v>42</v>
      </c>
      <c r="F30" s="128">
        <f>ROUND(SUM(BE78:BE87), 2)</f>
        <v>0</v>
      </c>
      <c r="G30" s="40"/>
      <c r="H30" s="40"/>
      <c r="I30" s="129">
        <v>0.21</v>
      </c>
      <c r="J30" s="128">
        <f>ROUND(ROUND((SUM(BE78:BE87)),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43</v>
      </c>
      <c r="F31" s="128">
        <f>ROUND(SUM(BF78:BF87), 2)</f>
        <v>0</v>
      </c>
      <c r="G31" s="40"/>
      <c r="H31" s="40"/>
      <c r="I31" s="129">
        <v>0.15</v>
      </c>
      <c r="J31" s="128">
        <f>ROUND(ROUND((SUM(BF78:BF87)),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44</v>
      </c>
      <c r="F32" s="128">
        <f>ROUND(SUM(BG78:BG87),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45</v>
      </c>
      <c r="F33" s="128">
        <f>ROUND(SUM(BH78:BH87),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28">
        <f>ROUND(SUM(BI78:BI87),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47</v>
      </c>
      <c r="E36" s="77"/>
      <c r="F36" s="77"/>
      <c r="G36" s="132" t="s">
        <v>48</v>
      </c>
      <c r="H36" s="133" t="s">
        <v>49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108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4.45" customHeight="1">
      <c r="B45" s="39"/>
      <c r="C45" s="40"/>
      <c r="D45" s="40"/>
      <c r="E45" s="355" t="str">
        <f>E7</f>
        <v>Oprava objektu časomíry č.p. 1711</v>
      </c>
      <c r="F45" s="356"/>
      <c r="G45" s="356"/>
      <c r="H45" s="356"/>
      <c r="I45" s="116"/>
      <c r="J45" s="40"/>
      <c r="K45" s="43"/>
    </row>
    <row r="46" spans="2:11" s="1" customFormat="1" ht="14.45" customHeight="1">
      <c r="B46" s="39"/>
      <c r="C46" s="35" t="s">
        <v>106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6.149999999999999" customHeight="1">
      <c r="B47" s="39"/>
      <c r="C47" s="40"/>
      <c r="D47" s="40"/>
      <c r="E47" s="357" t="str">
        <f>E9</f>
        <v>03 - Plynovod</v>
      </c>
      <c r="F47" s="358"/>
      <c r="G47" s="358"/>
      <c r="H47" s="358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Česká Lípa</v>
      </c>
      <c r="G49" s="40"/>
      <c r="H49" s="40"/>
      <c r="I49" s="117" t="s">
        <v>25</v>
      </c>
      <c r="J49" s="118" t="str">
        <f>IF(J12="","",J12)</f>
        <v>10. 3. 2018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Město Č. Lípa</v>
      </c>
      <c r="G51" s="40"/>
      <c r="H51" s="40"/>
      <c r="I51" s="117" t="s">
        <v>33</v>
      </c>
      <c r="J51" s="324" t="str">
        <f>E21</f>
        <v>Ing. Vaněk</v>
      </c>
      <c r="K51" s="43"/>
    </row>
    <row r="52" spans="2:47" s="1" customFormat="1" ht="14.45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59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109</v>
      </c>
      <c r="D54" s="130"/>
      <c r="E54" s="130"/>
      <c r="F54" s="130"/>
      <c r="G54" s="130"/>
      <c r="H54" s="130"/>
      <c r="I54" s="143"/>
      <c r="J54" s="144" t="s">
        <v>110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111</v>
      </c>
      <c r="D56" s="40"/>
      <c r="E56" s="40"/>
      <c r="F56" s="40"/>
      <c r="G56" s="40"/>
      <c r="H56" s="40"/>
      <c r="I56" s="116"/>
      <c r="J56" s="126">
        <f>J78</f>
        <v>0</v>
      </c>
      <c r="K56" s="43"/>
      <c r="AU56" s="22" t="s">
        <v>112</v>
      </c>
    </row>
    <row r="57" spans="2:47" s="7" customFormat="1" ht="24.95" customHeight="1">
      <c r="B57" s="147"/>
      <c r="C57" s="148"/>
      <c r="D57" s="149" t="s">
        <v>120</v>
      </c>
      <c r="E57" s="150"/>
      <c r="F57" s="150"/>
      <c r="G57" s="150"/>
      <c r="H57" s="150"/>
      <c r="I57" s="151"/>
      <c r="J57" s="152">
        <f>J79</f>
        <v>0</v>
      </c>
      <c r="K57" s="153"/>
    </row>
    <row r="58" spans="2:47" s="8" customFormat="1" ht="19.899999999999999" customHeight="1">
      <c r="B58" s="154"/>
      <c r="C58" s="155"/>
      <c r="D58" s="156" t="s">
        <v>1066</v>
      </c>
      <c r="E58" s="157"/>
      <c r="F58" s="157"/>
      <c r="G58" s="157"/>
      <c r="H58" s="157"/>
      <c r="I58" s="158"/>
      <c r="J58" s="159">
        <f>J80</f>
        <v>0</v>
      </c>
      <c r="K58" s="160"/>
    </row>
    <row r="59" spans="2:47" s="1" customFormat="1" ht="21.75" customHeight="1">
      <c r="B59" s="39"/>
      <c r="C59" s="40"/>
      <c r="D59" s="40"/>
      <c r="E59" s="40"/>
      <c r="F59" s="40"/>
      <c r="G59" s="40"/>
      <c r="H59" s="40"/>
      <c r="I59" s="116"/>
      <c r="J59" s="40"/>
      <c r="K59" s="43"/>
    </row>
    <row r="60" spans="2:47" s="1" customFormat="1" ht="6.95" customHeight="1">
      <c r="B60" s="54"/>
      <c r="C60" s="55"/>
      <c r="D60" s="55"/>
      <c r="E60" s="55"/>
      <c r="F60" s="55"/>
      <c r="G60" s="55"/>
      <c r="H60" s="55"/>
      <c r="I60" s="137"/>
      <c r="J60" s="55"/>
      <c r="K60" s="5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0"/>
      <c r="J64" s="58"/>
      <c r="K64" s="58"/>
      <c r="L64" s="59"/>
    </row>
    <row r="65" spans="2:63" s="1" customFormat="1" ht="36.950000000000003" customHeight="1">
      <c r="B65" s="39"/>
      <c r="C65" s="60" t="s">
        <v>134</v>
      </c>
      <c r="D65" s="61"/>
      <c r="E65" s="61"/>
      <c r="F65" s="61"/>
      <c r="G65" s="61"/>
      <c r="H65" s="61"/>
      <c r="I65" s="161"/>
      <c r="J65" s="61"/>
      <c r="K65" s="61"/>
      <c r="L65" s="59"/>
    </row>
    <row r="66" spans="2:63" s="1" customFormat="1" ht="6.95" customHeight="1">
      <c r="B66" s="39"/>
      <c r="C66" s="61"/>
      <c r="D66" s="61"/>
      <c r="E66" s="61"/>
      <c r="F66" s="61"/>
      <c r="G66" s="61"/>
      <c r="H66" s="61"/>
      <c r="I66" s="161"/>
      <c r="J66" s="61"/>
      <c r="K66" s="61"/>
      <c r="L66" s="59"/>
    </row>
    <row r="67" spans="2:63" s="1" customFormat="1" ht="14.45" customHeight="1">
      <c r="B67" s="39"/>
      <c r="C67" s="63" t="s">
        <v>18</v>
      </c>
      <c r="D67" s="61"/>
      <c r="E67" s="61"/>
      <c r="F67" s="61"/>
      <c r="G67" s="61"/>
      <c r="H67" s="61"/>
      <c r="I67" s="161"/>
      <c r="J67" s="61"/>
      <c r="K67" s="61"/>
      <c r="L67" s="59"/>
    </row>
    <row r="68" spans="2:63" s="1" customFormat="1" ht="14.45" customHeight="1">
      <c r="B68" s="39"/>
      <c r="C68" s="61"/>
      <c r="D68" s="61"/>
      <c r="E68" s="360" t="str">
        <f>E7</f>
        <v>Oprava objektu časomíry č.p. 1711</v>
      </c>
      <c r="F68" s="361"/>
      <c r="G68" s="361"/>
      <c r="H68" s="361"/>
      <c r="I68" s="161"/>
      <c r="J68" s="61"/>
      <c r="K68" s="61"/>
      <c r="L68" s="59"/>
    </row>
    <row r="69" spans="2:63" s="1" customFormat="1" ht="14.45" customHeight="1">
      <c r="B69" s="39"/>
      <c r="C69" s="63" t="s">
        <v>106</v>
      </c>
      <c r="D69" s="61"/>
      <c r="E69" s="61"/>
      <c r="F69" s="61"/>
      <c r="G69" s="61"/>
      <c r="H69" s="61"/>
      <c r="I69" s="161"/>
      <c r="J69" s="61"/>
      <c r="K69" s="61"/>
      <c r="L69" s="59"/>
    </row>
    <row r="70" spans="2:63" s="1" customFormat="1" ht="16.149999999999999" customHeight="1">
      <c r="B70" s="39"/>
      <c r="C70" s="61"/>
      <c r="D70" s="61"/>
      <c r="E70" s="335" t="str">
        <f>E9</f>
        <v>03 - Plynovod</v>
      </c>
      <c r="F70" s="362"/>
      <c r="G70" s="362"/>
      <c r="H70" s="362"/>
      <c r="I70" s="161"/>
      <c r="J70" s="61"/>
      <c r="K70" s="61"/>
      <c r="L70" s="59"/>
    </row>
    <row r="71" spans="2:63" s="1" customFormat="1" ht="6.95" customHeight="1">
      <c r="B71" s="39"/>
      <c r="C71" s="61"/>
      <c r="D71" s="61"/>
      <c r="E71" s="61"/>
      <c r="F71" s="61"/>
      <c r="G71" s="61"/>
      <c r="H71" s="61"/>
      <c r="I71" s="161"/>
      <c r="J71" s="61"/>
      <c r="K71" s="61"/>
      <c r="L71" s="59"/>
    </row>
    <row r="72" spans="2:63" s="1" customFormat="1" ht="18" customHeight="1">
      <c r="B72" s="39"/>
      <c r="C72" s="63" t="s">
        <v>23</v>
      </c>
      <c r="D72" s="61"/>
      <c r="E72" s="61"/>
      <c r="F72" s="162" t="str">
        <f>F12</f>
        <v>Česká Lípa</v>
      </c>
      <c r="G72" s="61"/>
      <c r="H72" s="61"/>
      <c r="I72" s="163" t="s">
        <v>25</v>
      </c>
      <c r="J72" s="71" t="str">
        <f>IF(J12="","",J12)</f>
        <v>10. 3. 2018</v>
      </c>
      <c r="K72" s="61"/>
      <c r="L72" s="59"/>
    </row>
    <row r="73" spans="2:63" s="1" customFormat="1" ht="6.95" customHeight="1">
      <c r="B73" s="39"/>
      <c r="C73" s="61"/>
      <c r="D73" s="61"/>
      <c r="E73" s="61"/>
      <c r="F73" s="61"/>
      <c r="G73" s="61"/>
      <c r="H73" s="61"/>
      <c r="I73" s="161"/>
      <c r="J73" s="61"/>
      <c r="K73" s="61"/>
      <c r="L73" s="59"/>
    </row>
    <row r="74" spans="2:63" s="1" customFormat="1">
      <c r="B74" s="39"/>
      <c r="C74" s="63" t="s">
        <v>27</v>
      </c>
      <c r="D74" s="61"/>
      <c r="E74" s="61"/>
      <c r="F74" s="162" t="str">
        <f>E15</f>
        <v>Město Č. Lípa</v>
      </c>
      <c r="G74" s="61"/>
      <c r="H74" s="61"/>
      <c r="I74" s="163" t="s">
        <v>33</v>
      </c>
      <c r="J74" s="162" t="str">
        <f>E21</f>
        <v>Ing. Vaněk</v>
      </c>
      <c r="K74" s="61"/>
      <c r="L74" s="59"/>
    </row>
    <row r="75" spans="2:63" s="1" customFormat="1" ht="14.45" customHeight="1">
      <c r="B75" s="39"/>
      <c r="C75" s="63" t="s">
        <v>31</v>
      </c>
      <c r="D75" s="61"/>
      <c r="E75" s="61"/>
      <c r="F75" s="162" t="str">
        <f>IF(E18="","",E18)</f>
        <v/>
      </c>
      <c r="G75" s="61"/>
      <c r="H75" s="61"/>
      <c r="I75" s="161"/>
      <c r="J75" s="61"/>
      <c r="K75" s="61"/>
      <c r="L75" s="59"/>
    </row>
    <row r="76" spans="2:63" s="1" customFormat="1" ht="10.35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63" s="9" customFormat="1" ht="29.25" customHeight="1">
      <c r="B77" s="164"/>
      <c r="C77" s="165" t="s">
        <v>135</v>
      </c>
      <c r="D77" s="166" t="s">
        <v>56</v>
      </c>
      <c r="E77" s="166" t="s">
        <v>52</v>
      </c>
      <c r="F77" s="166" t="s">
        <v>136</v>
      </c>
      <c r="G77" s="166" t="s">
        <v>137</v>
      </c>
      <c r="H77" s="166" t="s">
        <v>138</v>
      </c>
      <c r="I77" s="167" t="s">
        <v>139</v>
      </c>
      <c r="J77" s="166" t="s">
        <v>110</v>
      </c>
      <c r="K77" s="168" t="s">
        <v>140</v>
      </c>
      <c r="L77" s="169"/>
      <c r="M77" s="79" t="s">
        <v>141</v>
      </c>
      <c r="N77" s="80" t="s">
        <v>41</v>
      </c>
      <c r="O77" s="80" t="s">
        <v>142</v>
      </c>
      <c r="P77" s="80" t="s">
        <v>143</v>
      </c>
      <c r="Q77" s="80" t="s">
        <v>144</v>
      </c>
      <c r="R77" s="80" t="s">
        <v>145</v>
      </c>
      <c r="S77" s="80" t="s">
        <v>146</v>
      </c>
      <c r="T77" s="81" t="s">
        <v>147</v>
      </c>
    </row>
    <row r="78" spans="2:63" s="1" customFormat="1" ht="29.25" customHeight="1">
      <c r="B78" s="39"/>
      <c r="C78" s="85" t="s">
        <v>111</v>
      </c>
      <c r="D78" s="61"/>
      <c r="E78" s="61"/>
      <c r="F78" s="61"/>
      <c r="G78" s="61"/>
      <c r="H78" s="61"/>
      <c r="I78" s="161"/>
      <c r="J78" s="170">
        <f>BK78</f>
        <v>0</v>
      </c>
      <c r="K78" s="61"/>
      <c r="L78" s="59"/>
      <c r="M78" s="82"/>
      <c r="N78" s="83"/>
      <c r="O78" s="83"/>
      <c r="P78" s="171">
        <f>P79</f>
        <v>0</v>
      </c>
      <c r="Q78" s="83"/>
      <c r="R78" s="171">
        <f>R79</f>
        <v>6.2430000000000006E-2</v>
      </c>
      <c r="S78" s="83"/>
      <c r="T78" s="172">
        <f>T79</f>
        <v>0</v>
      </c>
      <c r="AT78" s="22" t="s">
        <v>70</v>
      </c>
      <c r="AU78" s="22" t="s">
        <v>112</v>
      </c>
      <c r="BK78" s="173">
        <f>BK79</f>
        <v>0</v>
      </c>
    </row>
    <row r="79" spans="2:63" s="10" customFormat="1" ht="37.35" customHeight="1">
      <c r="B79" s="174"/>
      <c r="C79" s="175"/>
      <c r="D79" s="176" t="s">
        <v>70</v>
      </c>
      <c r="E79" s="177" t="s">
        <v>456</v>
      </c>
      <c r="F79" s="177" t="s">
        <v>457</v>
      </c>
      <c r="G79" s="175"/>
      <c r="H79" s="175"/>
      <c r="I79" s="178"/>
      <c r="J79" s="179">
        <f>BK79</f>
        <v>0</v>
      </c>
      <c r="K79" s="175"/>
      <c r="L79" s="180"/>
      <c r="M79" s="181"/>
      <c r="N79" s="182"/>
      <c r="O79" s="182"/>
      <c r="P79" s="183">
        <f>P80</f>
        <v>0</v>
      </c>
      <c r="Q79" s="182"/>
      <c r="R79" s="183">
        <f>R80</f>
        <v>6.2430000000000006E-2</v>
      </c>
      <c r="S79" s="182"/>
      <c r="T79" s="184">
        <f>T80</f>
        <v>0</v>
      </c>
      <c r="AR79" s="185" t="s">
        <v>81</v>
      </c>
      <c r="AT79" s="186" t="s">
        <v>70</v>
      </c>
      <c r="AU79" s="186" t="s">
        <v>71</v>
      </c>
      <c r="AY79" s="185" t="s">
        <v>150</v>
      </c>
      <c r="BK79" s="187">
        <f>BK80</f>
        <v>0</v>
      </c>
    </row>
    <row r="80" spans="2:63" s="10" customFormat="1" ht="19.899999999999999" customHeight="1">
      <c r="B80" s="174"/>
      <c r="C80" s="175"/>
      <c r="D80" s="176" t="s">
        <v>70</v>
      </c>
      <c r="E80" s="188" t="s">
        <v>1067</v>
      </c>
      <c r="F80" s="188" t="s">
        <v>1068</v>
      </c>
      <c r="G80" s="175"/>
      <c r="H80" s="175"/>
      <c r="I80" s="178"/>
      <c r="J80" s="189">
        <f>BK80</f>
        <v>0</v>
      </c>
      <c r="K80" s="175"/>
      <c r="L80" s="180"/>
      <c r="M80" s="181"/>
      <c r="N80" s="182"/>
      <c r="O80" s="182"/>
      <c r="P80" s="183">
        <f>SUM(P81:P87)</f>
        <v>0</v>
      </c>
      <c r="Q80" s="182"/>
      <c r="R80" s="183">
        <f>SUM(R81:R87)</f>
        <v>6.2430000000000006E-2</v>
      </c>
      <c r="S80" s="182"/>
      <c r="T80" s="184">
        <f>SUM(T81:T87)</f>
        <v>0</v>
      </c>
      <c r="AR80" s="185" t="s">
        <v>81</v>
      </c>
      <c r="AT80" s="186" t="s">
        <v>70</v>
      </c>
      <c r="AU80" s="186" t="s">
        <v>79</v>
      </c>
      <c r="AY80" s="185" t="s">
        <v>150</v>
      </c>
      <c r="BK80" s="187">
        <f>SUM(BK81:BK87)</f>
        <v>0</v>
      </c>
    </row>
    <row r="81" spans="2:65" s="1" customFormat="1" ht="14.45" customHeight="1">
      <c r="B81" s="39"/>
      <c r="C81" s="190" t="s">
        <v>79</v>
      </c>
      <c r="D81" s="190" t="s">
        <v>152</v>
      </c>
      <c r="E81" s="191" t="s">
        <v>1069</v>
      </c>
      <c r="F81" s="192" t="s">
        <v>1070</v>
      </c>
      <c r="G81" s="193" t="s">
        <v>260</v>
      </c>
      <c r="H81" s="194">
        <v>18</v>
      </c>
      <c r="I81" s="195"/>
      <c r="J81" s="196">
        <f t="shared" ref="J81:J87" si="0">ROUND(I81*H81,2)</f>
        <v>0</v>
      </c>
      <c r="K81" s="192" t="s">
        <v>156</v>
      </c>
      <c r="L81" s="59"/>
      <c r="M81" s="197" t="s">
        <v>21</v>
      </c>
      <c r="N81" s="198" t="s">
        <v>42</v>
      </c>
      <c r="O81" s="40"/>
      <c r="P81" s="199">
        <f t="shared" ref="P81:P87" si="1">O81*H81</f>
        <v>0</v>
      </c>
      <c r="Q81" s="199">
        <v>2.7000000000000001E-3</v>
      </c>
      <c r="R81" s="199">
        <f t="shared" ref="R81:R87" si="2">Q81*H81</f>
        <v>4.8600000000000004E-2</v>
      </c>
      <c r="S81" s="199">
        <v>0</v>
      </c>
      <c r="T81" s="200">
        <f t="shared" ref="T81:T87" si="3">S81*H81</f>
        <v>0</v>
      </c>
      <c r="AR81" s="22" t="s">
        <v>232</v>
      </c>
      <c r="AT81" s="22" t="s">
        <v>152</v>
      </c>
      <c r="AU81" s="22" t="s">
        <v>81</v>
      </c>
      <c r="AY81" s="22" t="s">
        <v>150</v>
      </c>
      <c r="BE81" s="201">
        <f t="shared" ref="BE81:BE87" si="4">IF(N81="základní",J81,0)</f>
        <v>0</v>
      </c>
      <c r="BF81" s="201">
        <f t="shared" ref="BF81:BF87" si="5">IF(N81="snížená",J81,0)</f>
        <v>0</v>
      </c>
      <c r="BG81" s="201">
        <f t="shared" ref="BG81:BG87" si="6">IF(N81="zákl. přenesená",J81,0)</f>
        <v>0</v>
      </c>
      <c r="BH81" s="201">
        <f t="shared" ref="BH81:BH87" si="7">IF(N81="sníž. přenesená",J81,0)</f>
        <v>0</v>
      </c>
      <c r="BI81" s="201">
        <f t="shared" ref="BI81:BI87" si="8">IF(N81="nulová",J81,0)</f>
        <v>0</v>
      </c>
      <c r="BJ81" s="22" t="s">
        <v>79</v>
      </c>
      <c r="BK81" s="201">
        <f t="shared" ref="BK81:BK87" si="9">ROUND(I81*H81,2)</f>
        <v>0</v>
      </c>
      <c r="BL81" s="22" t="s">
        <v>232</v>
      </c>
      <c r="BM81" s="22" t="s">
        <v>1071</v>
      </c>
    </row>
    <row r="82" spans="2:65" s="1" customFormat="1" ht="14.45" customHeight="1">
      <c r="B82" s="39"/>
      <c r="C82" s="190" t="s">
        <v>81</v>
      </c>
      <c r="D82" s="190" t="s">
        <v>152</v>
      </c>
      <c r="E82" s="191" t="s">
        <v>1072</v>
      </c>
      <c r="F82" s="192" t="s">
        <v>1073</v>
      </c>
      <c r="G82" s="193" t="s">
        <v>260</v>
      </c>
      <c r="H82" s="194">
        <v>2</v>
      </c>
      <c r="I82" s="195"/>
      <c r="J82" s="196">
        <f t="shared" si="0"/>
        <v>0</v>
      </c>
      <c r="K82" s="192" t="s">
        <v>156</v>
      </c>
      <c r="L82" s="59"/>
      <c r="M82" s="197" t="s">
        <v>21</v>
      </c>
      <c r="N82" s="198" t="s">
        <v>42</v>
      </c>
      <c r="O82" s="40"/>
      <c r="P82" s="199">
        <f t="shared" si="1"/>
        <v>0</v>
      </c>
      <c r="Q82" s="199">
        <v>4.6800000000000001E-3</v>
      </c>
      <c r="R82" s="199">
        <f t="shared" si="2"/>
        <v>9.3600000000000003E-3</v>
      </c>
      <c r="S82" s="199">
        <v>0</v>
      </c>
      <c r="T82" s="200">
        <f t="shared" si="3"/>
        <v>0</v>
      </c>
      <c r="AR82" s="22" t="s">
        <v>232</v>
      </c>
      <c r="AT82" s="22" t="s">
        <v>152</v>
      </c>
      <c r="AU82" s="22" t="s">
        <v>81</v>
      </c>
      <c r="AY82" s="22" t="s">
        <v>150</v>
      </c>
      <c r="BE82" s="201">
        <f t="shared" si="4"/>
        <v>0</v>
      </c>
      <c r="BF82" s="201">
        <f t="shared" si="5"/>
        <v>0</v>
      </c>
      <c r="BG82" s="201">
        <f t="shared" si="6"/>
        <v>0</v>
      </c>
      <c r="BH82" s="201">
        <f t="shared" si="7"/>
        <v>0</v>
      </c>
      <c r="BI82" s="201">
        <f t="shared" si="8"/>
        <v>0</v>
      </c>
      <c r="BJ82" s="22" t="s">
        <v>79</v>
      </c>
      <c r="BK82" s="201">
        <f t="shared" si="9"/>
        <v>0</v>
      </c>
      <c r="BL82" s="22" t="s">
        <v>232</v>
      </c>
      <c r="BM82" s="22" t="s">
        <v>1074</v>
      </c>
    </row>
    <row r="83" spans="2:65" s="1" customFormat="1" ht="14.45" customHeight="1">
      <c r="B83" s="39"/>
      <c r="C83" s="190" t="s">
        <v>166</v>
      </c>
      <c r="D83" s="190" t="s">
        <v>152</v>
      </c>
      <c r="E83" s="191" t="s">
        <v>1075</v>
      </c>
      <c r="F83" s="192" t="s">
        <v>1076</v>
      </c>
      <c r="G83" s="193" t="s">
        <v>545</v>
      </c>
      <c r="H83" s="194">
        <v>1</v>
      </c>
      <c r="I83" s="195"/>
      <c r="J83" s="196">
        <f t="shared" si="0"/>
        <v>0</v>
      </c>
      <c r="K83" s="192" t="s">
        <v>156</v>
      </c>
      <c r="L83" s="59"/>
      <c r="M83" s="197" t="s">
        <v>21</v>
      </c>
      <c r="N83" s="198" t="s">
        <v>42</v>
      </c>
      <c r="O83" s="40"/>
      <c r="P83" s="199">
        <f t="shared" si="1"/>
        <v>0</v>
      </c>
      <c r="Q83" s="199">
        <v>3.3800000000000002E-3</v>
      </c>
      <c r="R83" s="199">
        <f t="shared" si="2"/>
        <v>3.3800000000000002E-3</v>
      </c>
      <c r="S83" s="199">
        <v>0</v>
      </c>
      <c r="T83" s="200">
        <f t="shared" si="3"/>
        <v>0</v>
      </c>
      <c r="AR83" s="22" t="s">
        <v>232</v>
      </c>
      <c r="AT83" s="22" t="s">
        <v>152</v>
      </c>
      <c r="AU83" s="22" t="s">
        <v>81</v>
      </c>
      <c r="AY83" s="22" t="s">
        <v>150</v>
      </c>
      <c r="BE83" s="201">
        <f t="shared" si="4"/>
        <v>0</v>
      </c>
      <c r="BF83" s="201">
        <f t="shared" si="5"/>
        <v>0</v>
      </c>
      <c r="BG83" s="201">
        <f t="shared" si="6"/>
        <v>0</v>
      </c>
      <c r="BH83" s="201">
        <f t="shared" si="7"/>
        <v>0</v>
      </c>
      <c r="BI83" s="201">
        <f t="shared" si="8"/>
        <v>0</v>
      </c>
      <c r="BJ83" s="22" t="s">
        <v>79</v>
      </c>
      <c r="BK83" s="201">
        <f t="shared" si="9"/>
        <v>0</v>
      </c>
      <c r="BL83" s="22" t="s">
        <v>232</v>
      </c>
      <c r="BM83" s="22" t="s">
        <v>1077</v>
      </c>
    </row>
    <row r="84" spans="2:65" s="1" customFormat="1" ht="14.45" customHeight="1">
      <c r="B84" s="39"/>
      <c r="C84" s="190" t="s">
        <v>157</v>
      </c>
      <c r="D84" s="190" t="s">
        <v>152</v>
      </c>
      <c r="E84" s="191" t="s">
        <v>1078</v>
      </c>
      <c r="F84" s="192" t="s">
        <v>1079</v>
      </c>
      <c r="G84" s="193" t="s">
        <v>260</v>
      </c>
      <c r="H84" s="194">
        <v>18</v>
      </c>
      <c r="I84" s="195"/>
      <c r="J84" s="196">
        <f t="shared" si="0"/>
        <v>0</v>
      </c>
      <c r="K84" s="192" t="s">
        <v>156</v>
      </c>
      <c r="L84" s="59"/>
      <c r="M84" s="197" t="s">
        <v>21</v>
      </c>
      <c r="N84" s="198" t="s">
        <v>42</v>
      </c>
      <c r="O84" s="40"/>
      <c r="P84" s="199">
        <f t="shared" si="1"/>
        <v>0</v>
      </c>
      <c r="Q84" s="199">
        <v>0</v>
      </c>
      <c r="R84" s="199">
        <f t="shared" si="2"/>
        <v>0</v>
      </c>
      <c r="S84" s="199">
        <v>0</v>
      </c>
      <c r="T84" s="200">
        <f t="shared" si="3"/>
        <v>0</v>
      </c>
      <c r="AR84" s="22" t="s">
        <v>232</v>
      </c>
      <c r="AT84" s="22" t="s">
        <v>152</v>
      </c>
      <c r="AU84" s="22" t="s">
        <v>81</v>
      </c>
      <c r="AY84" s="22" t="s">
        <v>150</v>
      </c>
      <c r="BE84" s="201">
        <f t="shared" si="4"/>
        <v>0</v>
      </c>
      <c r="BF84" s="201">
        <f t="shared" si="5"/>
        <v>0</v>
      </c>
      <c r="BG84" s="201">
        <f t="shared" si="6"/>
        <v>0</v>
      </c>
      <c r="BH84" s="201">
        <f t="shared" si="7"/>
        <v>0</v>
      </c>
      <c r="BI84" s="201">
        <f t="shared" si="8"/>
        <v>0</v>
      </c>
      <c r="BJ84" s="22" t="s">
        <v>79</v>
      </c>
      <c r="BK84" s="201">
        <f t="shared" si="9"/>
        <v>0</v>
      </c>
      <c r="BL84" s="22" t="s">
        <v>232</v>
      </c>
      <c r="BM84" s="22" t="s">
        <v>1080</v>
      </c>
    </row>
    <row r="85" spans="2:65" s="1" customFormat="1" ht="14.45" customHeight="1">
      <c r="B85" s="39"/>
      <c r="C85" s="190" t="s">
        <v>175</v>
      </c>
      <c r="D85" s="190" t="s">
        <v>152</v>
      </c>
      <c r="E85" s="191" t="s">
        <v>1081</v>
      </c>
      <c r="F85" s="192" t="s">
        <v>1082</v>
      </c>
      <c r="G85" s="193" t="s">
        <v>339</v>
      </c>
      <c r="H85" s="194">
        <v>1</v>
      </c>
      <c r="I85" s="195"/>
      <c r="J85" s="196">
        <f t="shared" si="0"/>
        <v>0</v>
      </c>
      <c r="K85" s="192" t="s">
        <v>156</v>
      </c>
      <c r="L85" s="59"/>
      <c r="M85" s="197" t="s">
        <v>21</v>
      </c>
      <c r="N85" s="198" t="s">
        <v>42</v>
      </c>
      <c r="O85" s="40"/>
      <c r="P85" s="199">
        <f t="shared" si="1"/>
        <v>0</v>
      </c>
      <c r="Q85" s="199">
        <v>0</v>
      </c>
      <c r="R85" s="199">
        <f t="shared" si="2"/>
        <v>0</v>
      </c>
      <c r="S85" s="199">
        <v>0</v>
      </c>
      <c r="T85" s="200">
        <f t="shared" si="3"/>
        <v>0</v>
      </c>
      <c r="AR85" s="22" t="s">
        <v>232</v>
      </c>
      <c r="AT85" s="22" t="s">
        <v>152</v>
      </c>
      <c r="AU85" s="22" t="s">
        <v>81</v>
      </c>
      <c r="AY85" s="22" t="s">
        <v>150</v>
      </c>
      <c r="BE85" s="201">
        <f t="shared" si="4"/>
        <v>0</v>
      </c>
      <c r="BF85" s="201">
        <f t="shared" si="5"/>
        <v>0</v>
      </c>
      <c r="BG85" s="201">
        <f t="shared" si="6"/>
        <v>0</v>
      </c>
      <c r="BH85" s="201">
        <f t="shared" si="7"/>
        <v>0</v>
      </c>
      <c r="BI85" s="201">
        <f t="shared" si="8"/>
        <v>0</v>
      </c>
      <c r="BJ85" s="22" t="s">
        <v>79</v>
      </c>
      <c r="BK85" s="201">
        <f t="shared" si="9"/>
        <v>0</v>
      </c>
      <c r="BL85" s="22" t="s">
        <v>232</v>
      </c>
      <c r="BM85" s="22" t="s">
        <v>1083</v>
      </c>
    </row>
    <row r="86" spans="2:65" s="1" customFormat="1" ht="22.9" customHeight="1">
      <c r="B86" s="39"/>
      <c r="C86" s="190" t="s">
        <v>179</v>
      </c>
      <c r="D86" s="190" t="s">
        <v>152</v>
      </c>
      <c r="E86" s="191" t="s">
        <v>1084</v>
      </c>
      <c r="F86" s="192" t="s">
        <v>1085</v>
      </c>
      <c r="G86" s="193" t="s">
        <v>339</v>
      </c>
      <c r="H86" s="194">
        <v>1</v>
      </c>
      <c r="I86" s="195"/>
      <c r="J86" s="196">
        <f t="shared" si="0"/>
        <v>0</v>
      </c>
      <c r="K86" s="192" t="s">
        <v>156</v>
      </c>
      <c r="L86" s="59"/>
      <c r="M86" s="197" t="s">
        <v>21</v>
      </c>
      <c r="N86" s="198" t="s">
        <v>42</v>
      </c>
      <c r="O86" s="40"/>
      <c r="P86" s="199">
        <f t="shared" si="1"/>
        <v>0</v>
      </c>
      <c r="Q86" s="199">
        <v>5.9000000000000003E-4</v>
      </c>
      <c r="R86" s="199">
        <f t="shared" si="2"/>
        <v>5.9000000000000003E-4</v>
      </c>
      <c r="S86" s="199">
        <v>0</v>
      </c>
      <c r="T86" s="200">
        <f t="shared" si="3"/>
        <v>0</v>
      </c>
      <c r="AR86" s="22" t="s">
        <v>232</v>
      </c>
      <c r="AT86" s="22" t="s">
        <v>152</v>
      </c>
      <c r="AU86" s="22" t="s">
        <v>81</v>
      </c>
      <c r="AY86" s="22" t="s">
        <v>150</v>
      </c>
      <c r="BE86" s="201">
        <f t="shared" si="4"/>
        <v>0</v>
      </c>
      <c r="BF86" s="201">
        <f t="shared" si="5"/>
        <v>0</v>
      </c>
      <c r="BG86" s="201">
        <f t="shared" si="6"/>
        <v>0</v>
      </c>
      <c r="BH86" s="201">
        <f t="shared" si="7"/>
        <v>0</v>
      </c>
      <c r="BI86" s="201">
        <f t="shared" si="8"/>
        <v>0</v>
      </c>
      <c r="BJ86" s="22" t="s">
        <v>79</v>
      </c>
      <c r="BK86" s="201">
        <f t="shared" si="9"/>
        <v>0</v>
      </c>
      <c r="BL86" s="22" t="s">
        <v>232</v>
      </c>
      <c r="BM86" s="22" t="s">
        <v>1086</v>
      </c>
    </row>
    <row r="87" spans="2:65" s="1" customFormat="1" ht="14.45" customHeight="1">
      <c r="B87" s="39"/>
      <c r="C87" s="190" t="s">
        <v>186</v>
      </c>
      <c r="D87" s="190" t="s">
        <v>152</v>
      </c>
      <c r="E87" s="191" t="s">
        <v>1087</v>
      </c>
      <c r="F87" s="192" t="s">
        <v>1088</v>
      </c>
      <c r="G87" s="193" t="s">
        <v>545</v>
      </c>
      <c r="H87" s="194">
        <v>1</v>
      </c>
      <c r="I87" s="195"/>
      <c r="J87" s="196">
        <f t="shared" si="0"/>
        <v>0</v>
      </c>
      <c r="K87" s="192" t="s">
        <v>21</v>
      </c>
      <c r="L87" s="59"/>
      <c r="M87" s="197" t="s">
        <v>21</v>
      </c>
      <c r="N87" s="235" t="s">
        <v>42</v>
      </c>
      <c r="O87" s="236"/>
      <c r="P87" s="237">
        <f t="shared" si="1"/>
        <v>0</v>
      </c>
      <c r="Q87" s="237">
        <v>5.0000000000000001E-4</v>
      </c>
      <c r="R87" s="237">
        <f t="shared" si="2"/>
        <v>5.0000000000000001E-4</v>
      </c>
      <c r="S87" s="237">
        <v>0</v>
      </c>
      <c r="T87" s="238">
        <f t="shared" si="3"/>
        <v>0</v>
      </c>
      <c r="AR87" s="22" t="s">
        <v>232</v>
      </c>
      <c r="AT87" s="22" t="s">
        <v>152</v>
      </c>
      <c r="AU87" s="22" t="s">
        <v>81</v>
      </c>
      <c r="AY87" s="22" t="s">
        <v>150</v>
      </c>
      <c r="BE87" s="201">
        <f t="shared" si="4"/>
        <v>0</v>
      </c>
      <c r="BF87" s="201">
        <f t="shared" si="5"/>
        <v>0</v>
      </c>
      <c r="BG87" s="201">
        <f t="shared" si="6"/>
        <v>0</v>
      </c>
      <c r="BH87" s="201">
        <f t="shared" si="7"/>
        <v>0</v>
      </c>
      <c r="BI87" s="201">
        <f t="shared" si="8"/>
        <v>0</v>
      </c>
      <c r="BJ87" s="22" t="s">
        <v>79</v>
      </c>
      <c r="BK87" s="201">
        <f t="shared" si="9"/>
        <v>0</v>
      </c>
      <c r="BL87" s="22" t="s">
        <v>232</v>
      </c>
      <c r="BM87" s="22" t="s">
        <v>1089</v>
      </c>
    </row>
    <row r="88" spans="2:65" s="1" customFormat="1" ht="6.95" customHeight="1">
      <c r="B88" s="54"/>
      <c r="C88" s="55"/>
      <c r="D88" s="55"/>
      <c r="E88" s="55"/>
      <c r="F88" s="55"/>
      <c r="G88" s="55"/>
      <c r="H88" s="55"/>
      <c r="I88" s="137"/>
      <c r="J88" s="55"/>
      <c r="K88" s="55"/>
      <c r="L88" s="59"/>
    </row>
  </sheetData>
  <sheetProtection algorithmName="SHA-512" hashValue="WqzVsMym6x/c8BJbv8+2sGjSgAg/ygie5dWeKELI+Ym8IOkr+LfPrqDDeQ9A4cdc4ToHT6wNHz8qGY710+uQjg==" saltValue="L11cGvgEObj/H/KjNPC0I02QfTfuBSdCB2dCAXIWagh/KNPj8LXvfIEd5g91ZSAi8LCh2YTFqH4voOwYLvYJlA==" spinCount="100000" sheet="1" objects="1" scenarios="1" formatColumns="0" formatRows="0" autoFilter="0"/>
  <autoFilter ref="C77:K87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9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9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100</v>
      </c>
      <c r="G1" s="363" t="s">
        <v>101</v>
      </c>
      <c r="H1" s="363"/>
      <c r="I1" s="113"/>
      <c r="J1" s="112" t="s">
        <v>102</v>
      </c>
      <c r="K1" s="111" t="s">
        <v>103</v>
      </c>
      <c r="L1" s="112" t="s">
        <v>104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22" t="s">
        <v>90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105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4.45" customHeight="1">
      <c r="B7" s="26"/>
      <c r="C7" s="27"/>
      <c r="D7" s="27"/>
      <c r="E7" s="355" t="str">
        <f>'Rekapitulace stavby'!K6</f>
        <v>Oprava objektu časomíry č.p. 1711</v>
      </c>
      <c r="F7" s="356"/>
      <c r="G7" s="356"/>
      <c r="H7" s="356"/>
      <c r="I7" s="115"/>
      <c r="J7" s="27"/>
      <c r="K7" s="29"/>
    </row>
    <row r="8" spans="1:70" s="1" customFormat="1">
      <c r="B8" s="39"/>
      <c r="C8" s="40"/>
      <c r="D8" s="35" t="s">
        <v>106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57" t="s">
        <v>1090</v>
      </c>
      <c r="F9" s="358"/>
      <c r="G9" s="358"/>
      <c r="H9" s="358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10. 3. 2018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21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17" t="s">
        <v>30</v>
      </c>
      <c r="J15" s="33" t="s">
        <v>21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">
        <v>21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17" t="s">
        <v>30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4.45" customHeight="1">
      <c r="B24" s="119"/>
      <c r="C24" s="120"/>
      <c r="D24" s="120"/>
      <c r="E24" s="324" t="s">
        <v>21</v>
      </c>
      <c r="F24" s="324"/>
      <c r="G24" s="324"/>
      <c r="H24" s="324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37</v>
      </c>
      <c r="E27" s="40"/>
      <c r="F27" s="40"/>
      <c r="G27" s="40"/>
      <c r="H27" s="40"/>
      <c r="I27" s="116"/>
      <c r="J27" s="126">
        <f>ROUND(J85,2)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39</v>
      </c>
      <c r="G29" s="40"/>
      <c r="H29" s="40"/>
      <c r="I29" s="127" t="s">
        <v>38</v>
      </c>
      <c r="J29" s="44" t="s">
        <v>40</v>
      </c>
      <c r="K29" s="43"/>
    </row>
    <row r="30" spans="2:11" s="1" customFormat="1" ht="14.45" customHeight="1">
      <c r="B30" s="39"/>
      <c r="C30" s="40"/>
      <c r="D30" s="47" t="s">
        <v>41</v>
      </c>
      <c r="E30" s="47" t="s">
        <v>42</v>
      </c>
      <c r="F30" s="128">
        <f>ROUND(SUM(BE85:BE194), 2)</f>
        <v>0</v>
      </c>
      <c r="G30" s="40"/>
      <c r="H30" s="40"/>
      <c r="I30" s="129">
        <v>0.21</v>
      </c>
      <c r="J30" s="128">
        <f>ROUND(ROUND((SUM(BE85:BE194)),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43</v>
      </c>
      <c r="F31" s="128">
        <f>ROUND(SUM(BF85:BF194), 2)</f>
        <v>0</v>
      </c>
      <c r="G31" s="40"/>
      <c r="H31" s="40"/>
      <c r="I31" s="129">
        <v>0.15</v>
      </c>
      <c r="J31" s="128">
        <f>ROUND(ROUND((SUM(BF85:BF194)),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44</v>
      </c>
      <c r="F32" s="128">
        <f>ROUND(SUM(BG85:BG194),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45</v>
      </c>
      <c r="F33" s="128">
        <f>ROUND(SUM(BH85:BH194),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28">
        <f>ROUND(SUM(BI85:BI194),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47</v>
      </c>
      <c r="E36" s="77"/>
      <c r="F36" s="77"/>
      <c r="G36" s="132" t="s">
        <v>48</v>
      </c>
      <c r="H36" s="133" t="s">
        <v>49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108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4.45" customHeight="1">
      <c r="B45" s="39"/>
      <c r="C45" s="40"/>
      <c r="D45" s="40"/>
      <c r="E45" s="355" t="str">
        <f>E7</f>
        <v>Oprava objektu časomíry č.p. 1711</v>
      </c>
      <c r="F45" s="356"/>
      <c r="G45" s="356"/>
      <c r="H45" s="356"/>
      <c r="I45" s="116"/>
      <c r="J45" s="40"/>
      <c r="K45" s="43"/>
    </row>
    <row r="46" spans="2:11" s="1" customFormat="1" ht="14.45" customHeight="1">
      <c r="B46" s="39"/>
      <c r="C46" s="35" t="s">
        <v>106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6.149999999999999" customHeight="1">
      <c r="B47" s="39"/>
      <c r="C47" s="40"/>
      <c r="D47" s="40"/>
      <c r="E47" s="357" t="str">
        <f>E9</f>
        <v>04 - ZTI</v>
      </c>
      <c r="F47" s="358"/>
      <c r="G47" s="358"/>
      <c r="H47" s="358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Česká Lípa</v>
      </c>
      <c r="G49" s="40"/>
      <c r="H49" s="40"/>
      <c r="I49" s="117" t="s">
        <v>25</v>
      </c>
      <c r="J49" s="118" t="str">
        <f>IF(J12="","",J12)</f>
        <v>10. 3. 2018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Město Č. Lípa</v>
      </c>
      <c r="G51" s="40"/>
      <c r="H51" s="40"/>
      <c r="I51" s="117" t="s">
        <v>33</v>
      </c>
      <c r="J51" s="324" t="str">
        <f>E21</f>
        <v>Ing. Vaněk</v>
      </c>
      <c r="K51" s="43"/>
    </row>
    <row r="52" spans="2:47" s="1" customFormat="1" ht="14.45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59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109</v>
      </c>
      <c r="D54" s="130"/>
      <c r="E54" s="130"/>
      <c r="F54" s="130"/>
      <c r="G54" s="130"/>
      <c r="H54" s="130"/>
      <c r="I54" s="143"/>
      <c r="J54" s="144" t="s">
        <v>110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111</v>
      </c>
      <c r="D56" s="40"/>
      <c r="E56" s="40"/>
      <c r="F56" s="40"/>
      <c r="G56" s="40"/>
      <c r="H56" s="40"/>
      <c r="I56" s="116"/>
      <c r="J56" s="126">
        <f>J85</f>
        <v>0</v>
      </c>
      <c r="K56" s="43"/>
      <c r="AU56" s="22" t="s">
        <v>112</v>
      </c>
    </row>
    <row r="57" spans="2:47" s="7" customFormat="1" ht="24.95" customHeight="1">
      <c r="B57" s="147"/>
      <c r="C57" s="148"/>
      <c r="D57" s="149" t="s">
        <v>113</v>
      </c>
      <c r="E57" s="150"/>
      <c r="F57" s="150"/>
      <c r="G57" s="150"/>
      <c r="H57" s="150"/>
      <c r="I57" s="151"/>
      <c r="J57" s="152">
        <f>J86</f>
        <v>0</v>
      </c>
      <c r="K57" s="153"/>
    </row>
    <row r="58" spans="2:47" s="8" customFormat="1" ht="19.899999999999999" customHeight="1">
      <c r="B58" s="154"/>
      <c r="C58" s="155"/>
      <c r="D58" s="156" t="s">
        <v>114</v>
      </c>
      <c r="E58" s="157"/>
      <c r="F58" s="157"/>
      <c r="G58" s="157"/>
      <c r="H58" s="157"/>
      <c r="I58" s="158"/>
      <c r="J58" s="159">
        <f>J87</f>
        <v>0</v>
      </c>
      <c r="K58" s="160"/>
    </row>
    <row r="59" spans="2:47" s="8" customFormat="1" ht="19.899999999999999" customHeight="1">
      <c r="B59" s="154"/>
      <c r="C59" s="155"/>
      <c r="D59" s="156" t="s">
        <v>1091</v>
      </c>
      <c r="E59" s="157"/>
      <c r="F59" s="157"/>
      <c r="G59" s="157"/>
      <c r="H59" s="157"/>
      <c r="I59" s="158"/>
      <c r="J59" s="159">
        <f>J106</f>
        <v>0</v>
      </c>
      <c r="K59" s="160"/>
    </row>
    <row r="60" spans="2:47" s="8" customFormat="1" ht="19.899999999999999" customHeight="1">
      <c r="B60" s="154"/>
      <c r="C60" s="155"/>
      <c r="D60" s="156" t="s">
        <v>1092</v>
      </c>
      <c r="E60" s="157"/>
      <c r="F60" s="157"/>
      <c r="G60" s="157"/>
      <c r="H60" s="157"/>
      <c r="I60" s="158"/>
      <c r="J60" s="159">
        <f>J112</f>
        <v>0</v>
      </c>
      <c r="K60" s="160"/>
    </row>
    <row r="61" spans="2:47" s="8" customFormat="1" ht="19.899999999999999" customHeight="1">
      <c r="B61" s="154"/>
      <c r="C61" s="155"/>
      <c r="D61" s="156" t="s">
        <v>118</v>
      </c>
      <c r="E61" s="157"/>
      <c r="F61" s="157"/>
      <c r="G61" s="157"/>
      <c r="H61" s="157"/>
      <c r="I61" s="158"/>
      <c r="J61" s="159">
        <f>J128</f>
        <v>0</v>
      </c>
      <c r="K61" s="160"/>
    </row>
    <row r="62" spans="2:47" s="7" customFormat="1" ht="24.95" customHeight="1">
      <c r="B62" s="147"/>
      <c r="C62" s="148"/>
      <c r="D62" s="149" t="s">
        <v>120</v>
      </c>
      <c r="E62" s="150"/>
      <c r="F62" s="150"/>
      <c r="G62" s="150"/>
      <c r="H62" s="150"/>
      <c r="I62" s="151"/>
      <c r="J62" s="152">
        <f>J131</f>
        <v>0</v>
      </c>
      <c r="K62" s="153"/>
    </row>
    <row r="63" spans="2:47" s="8" customFormat="1" ht="19.899999999999999" customHeight="1">
      <c r="B63" s="154"/>
      <c r="C63" s="155"/>
      <c r="D63" s="156" t="s">
        <v>1093</v>
      </c>
      <c r="E63" s="157"/>
      <c r="F63" s="157"/>
      <c r="G63" s="157"/>
      <c r="H63" s="157"/>
      <c r="I63" s="158"/>
      <c r="J63" s="159">
        <f>J132</f>
        <v>0</v>
      </c>
      <c r="K63" s="160"/>
    </row>
    <row r="64" spans="2:47" s="8" customFormat="1" ht="19.899999999999999" customHeight="1">
      <c r="B64" s="154"/>
      <c r="C64" s="155"/>
      <c r="D64" s="156" t="s">
        <v>1094</v>
      </c>
      <c r="E64" s="157"/>
      <c r="F64" s="157"/>
      <c r="G64" s="157"/>
      <c r="H64" s="157"/>
      <c r="I64" s="158"/>
      <c r="J64" s="159">
        <f>J149</f>
        <v>0</v>
      </c>
      <c r="K64" s="160"/>
    </row>
    <row r="65" spans="2:12" s="8" customFormat="1" ht="19.899999999999999" customHeight="1">
      <c r="B65" s="154"/>
      <c r="C65" s="155"/>
      <c r="D65" s="156" t="s">
        <v>124</v>
      </c>
      <c r="E65" s="157"/>
      <c r="F65" s="157"/>
      <c r="G65" s="157"/>
      <c r="H65" s="157"/>
      <c r="I65" s="158"/>
      <c r="J65" s="159">
        <f>J179</f>
        <v>0</v>
      </c>
      <c r="K65" s="160"/>
    </row>
    <row r="66" spans="2:12" s="1" customFormat="1" ht="21.75" customHeight="1">
      <c r="B66" s="39"/>
      <c r="C66" s="40"/>
      <c r="D66" s="40"/>
      <c r="E66" s="40"/>
      <c r="F66" s="40"/>
      <c r="G66" s="40"/>
      <c r="H66" s="40"/>
      <c r="I66" s="116"/>
      <c r="J66" s="40"/>
      <c r="K66" s="43"/>
    </row>
    <row r="67" spans="2:12" s="1" customFormat="1" ht="6.95" customHeight="1">
      <c r="B67" s="54"/>
      <c r="C67" s="55"/>
      <c r="D67" s="55"/>
      <c r="E67" s="55"/>
      <c r="F67" s="55"/>
      <c r="G67" s="55"/>
      <c r="H67" s="55"/>
      <c r="I67" s="137"/>
      <c r="J67" s="55"/>
      <c r="K67" s="5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40"/>
      <c r="J71" s="58"/>
      <c r="K71" s="58"/>
      <c r="L71" s="59"/>
    </row>
    <row r="72" spans="2:12" s="1" customFormat="1" ht="36.950000000000003" customHeight="1">
      <c r="B72" s="39"/>
      <c r="C72" s="60" t="s">
        <v>134</v>
      </c>
      <c r="D72" s="61"/>
      <c r="E72" s="61"/>
      <c r="F72" s="61"/>
      <c r="G72" s="61"/>
      <c r="H72" s="61"/>
      <c r="I72" s="161"/>
      <c r="J72" s="61"/>
      <c r="K72" s="61"/>
      <c r="L72" s="59"/>
    </row>
    <row r="73" spans="2:12" s="1" customFormat="1" ht="6.95" customHeight="1">
      <c r="B73" s="39"/>
      <c r="C73" s="61"/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14.45" customHeight="1">
      <c r="B74" s="39"/>
      <c r="C74" s="63" t="s">
        <v>18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1"/>
      <c r="D75" s="61"/>
      <c r="E75" s="360" t="str">
        <f>E7</f>
        <v>Oprava objektu časomíry č.p. 1711</v>
      </c>
      <c r="F75" s="361"/>
      <c r="G75" s="361"/>
      <c r="H75" s="361"/>
      <c r="I75" s="161"/>
      <c r="J75" s="61"/>
      <c r="K75" s="61"/>
      <c r="L75" s="59"/>
    </row>
    <row r="76" spans="2:12" s="1" customFormat="1" ht="14.45" customHeight="1">
      <c r="B76" s="39"/>
      <c r="C76" s="63" t="s">
        <v>106</v>
      </c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16.149999999999999" customHeight="1">
      <c r="B77" s="39"/>
      <c r="C77" s="61"/>
      <c r="D77" s="61"/>
      <c r="E77" s="335" t="str">
        <f>E9</f>
        <v>04 - ZTI</v>
      </c>
      <c r="F77" s="362"/>
      <c r="G77" s="362"/>
      <c r="H77" s="362"/>
      <c r="I77" s="161"/>
      <c r="J77" s="61"/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18" customHeight="1">
      <c r="B79" s="39"/>
      <c r="C79" s="63" t="s">
        <v>23</v>
      </c>
      <c r="D79" s="61"/>
      <c r="E79" s="61"/>
      <c r="F79" s="162" t="str">
        <f>F12</f>
        <v>Česká Lípa</v>
      </c>
      <c r="G79" s="61"/>
      <c r="H79" s="61"/>
      <c r="I79" s="163" t="s">
        <v>25</v>
      </c>
      <c r="J79" s="71" t="str">
        <f>IF(J12="","",J12)</f>
        <v>10. 3. 2018</v>
      </c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>
      <c r="B81" s="39"/>
      <c r="C81" s="63" t="s">
        <v>27</v>
      </c>
      <c r="D81" s="61"/>
      <c r="E81" s="61"/>
      <c r="F81" s="162" t="str">
        <f>E15</f>
        <v>Město Č. Lípa</v>
      </c>
      <c r="G81" s="61"/>
      <c r="H81" s="61"/>
      <c r="I81" s="163" t="s">
        <v>33</v>
      </c>
      <c r="J81" s="162" t="str">
        <f>E21</f>
        <v>Ing. Vaněk</v>
      </c>
      <c r="K81" s="61"/>
      <c r="L81" s="59"/>
    </row>
    <row r="82" spans="2:65" s="1" customFormat="1" ht="14.45" customHeight="1">
      <c r="B82" s="39"/>
      <c r="C82" s="63" t="s">
        <v>31</v>
      </c>
      <c r="D82" s="61"/>
      <c r="E82" s="61"/>
      <c r="F82" s="162" t="str">
        <f>IF(E18="","",E18)</f>
        <v/>
      </c>
      <c r="G82" s="61"/>
      <c r="H82" s="61"/>
      <c r="I82" s="161"/>
      <c r="J82" s="61"/>
      <c r="K82" s="61"/>
      <c r="L82" s="59"/>
    </row>
    <row r="83" spans="2:65" s="1" customFormat="1" ht="10.35" customHeight="1">
      <c r="B83" s="39"/>
      <c r="C83" s="61"/>
      <c r="D83" s="61"/>
      <c r="E83" s="61"/>
      <c r="F83" s="61"/>
      <c r="G83" s="61"/>
      <c r="H83" s="61"/>
      <c r="I83" s="161"/>
      <c r="J83" s="61"/>
      <c r="K83" s="61"/>
      <c r="L83" s="59"/>
    </row>
    <row r="84" spans="2:65" s="9" customFormat="1" ht="29.25" customHeight="1">
      <c r="B84" s="164"/>
      <c r="C84" s="165" t="s">
        <v>135</v>
      </c>
      <c r="D84" s="166" t="s">
        <v>56</v>
      </c>
      <c r="E84" s="166" t="s">
        <v>52</v>
      </c>
      <c r="F84" s="166" t="s">
        <v>136</v>
      </c>
      <c r="G84" s="166" t="s">
        <v>137</v>
      </c>
      <c r="H84" s="166" t="s">
        <v>138</v>
      </c>
      <c r="I84" s="167" t="s">
        <v>139</v>
      </c>
      <c r="J84" s="166" t="s">
        <v>110</v>
      </c>
      <c r="K84" s="168" t="s">
        <v>140</v>
      </c>
      <c r="L84" s="169"/>
      <c r="M84" s="79" t="s">
        <v>141</v>
      </c>
      <c r="N84" s="80" t="s">
        <v>41</v>
      </c>
      <c r="O84" s="80" t="s">
        <v>142</v>
      </c>
      <c r="P84" s="80" t="s">
        <v>143</v>
      </c>
      <c r="Q84" s="80" t="s">
        <v>144</v>
      </c>
      <c r="R84" s="80" t="s">
        <v>145</v>
      </c>
      <c r="S84" s="80" t="s">
        <v>146</v>
      </c>
      <c r="T84" s="81" t="s">
        <v>147</v>
      </c>
    </row>
    <row r="85" spans="2:65" s="1" customFormat="1" ht="29.25" customHeight="1">
      <c r="B85" s="39"/>
      <c r="C85" s="85" t="s">
        <v>111</v>
      </c>
      <c r="D85" s="61"/>
      <c r="E85" s="61"/>
      <c r="F85" s="61"/>
      <c r="G85" s="61"/>
      <c r="H85" s="61"/>
      <c r="I85" s="161"/>
      <c r="J85" s="170">
        <f>BK85</f>
        <v>0</v>
      </c>
      <c r="K85" s="61"/>
      <c r="L85" s="59"/>
      <c r="M85" s="82"/>
      <c r="N85" s="83"/>
      <c r="O85" s="83"/>
      <c r="P85" s="171">
        <f>P86+P131</f>
        <v>0</v>
      </c>
      <c r="Q85" s="83"/>
      <c r="R85" s="171">
        <f>R86+R131</f>
        <v>34.169879999999999</v>
      </c>
      <c r="S85" s="83"/>
      <c r="T85" s="172">
        <f>T86+T131</f>
        <v>0.8226</v>
      </c>
      <c r="AT85" s="22" t="s">
        <v>70</v>
      </c>
      <c r="AU85" s="22" t="s">
        <v>112</v>
      </c>
      <c r="BK85" s="173">
        <f>BK86+BK131</f>
        <v>0</v>
      </c>
    </row>
    <row r="86" spans="2:65" s="10" customFormat="1" ht="37.35" customHeight="1">
      <c r="B86" s="174"/>
      <c r="C86" s="175"/>
      <c r="D86" s="176" t="s">
        <v>70</v>
      </c>
      <c r="E86" s="177" t="s">
        <v>148</v>
      </c>
      <c r="F86" s="177" t="s">
        <v>149</v>
      </c>
      <c r="G86" s="175"/>
      <c r="H86" s="175"/>
      <c r="I86" s="178"/>
      <c r="J86" s="179">
        <f>BK86</f>
        <v>0</v>
      </c>
      <c r="K86" s="175"/>
      <c r="L86" s="180"/>
      <c r="M86" s="181"/>
      <c r="N86" s="182"/>
      <c r="O86" s="182"/>
      <c r="P86" s="183">
        <f>P87+P106+P112+P128</f>
        <v>0</v>
      </c>
      <c r="Q86" s="182"/>
      <c r="R86" s="183">
        <f>R87+R106+R112+R128</f>
        <v>33.394999999999996</v>
      </c>
      <c r="S86" s="182"/>
      <c r="T86" s="184">
        <f>T87+T106+T112+T128</f>
        <v>0.78</v>
      </c>
      <c r="AR86" s="185" t="s">
        <v>79</v>
      </c>
      <c r="AT86" s="186" t="s">
        <v>70</v>
      </c>
      <c r="AU86" s="186" t="s">
        <v>71</v>
      </c>
      <c r="AY86" s="185" t="s">
        <v>150</v>
      </c>
      <c r="BK86" s="187">
        <f>BK87+BK106+BK112+BK128</f>
        <v>0</v>
      </c>
    </row>
    <row r="87" spans="2:65" s="10" customFormat="1" ht="19.899999999999999" customHeight="1">
      <c r="B87" s="174"/>
      <c r="C87" s="175"/>
      <c r="D87" s="176" t="s">
        <v>70</v>
      </c>
      <c r="E87" s="188" t="s">
        <v>79</v>
      </c>
      <c r="F87" s="188" t="s">
        <v>151</v>
      </c>
      <c r="G87" s="175"/>
      <c r="H87" s="175"/>
      <c r="I87" s="178"/>
      <c r="J87" s="189">
        <f>BK87</f>
        <v>0</v>
      </c>
      <c r="K87" s="175"/>
      <c r="L87" s="180"/>
      <c r="M87" s="181"/>
      <c r="N87" s="182"/>
      <c r="O87" s="182"/>
      <c r="P87" s="183">
        <f>SUM(P88:P105)</f>
        <v>0</v>
      </c>
      <c r="Q87" s="182"/>
      <c r="R87" s="183">
        <f>SUM(R88:R105)</f>
        <v>29.88</v>
      </c>
      <c r="S87" s="182"/>
      <c r="T87" s="184">
        <f>SUM(T88:T105)</f>
        <v>0</v>
      </c>
      <c r="AR87" s="185" t="s">
        <v>79</v>
      </c>
      <c r="AT87" s="186" t="s">
        <v>70</v>
      </c>
      <c r="AU87" s="186" t="s">
        <v>79</v>
      </c>
      <c r="AY87" s="185" t="s">
        <v>150</v>
      </c>
      <c r="BK87" s="187">
        <f>SUM(BK88:BK105)</f>
        <v>0</v>
      </c>
    </row>
    <row r="88" spans="2:65" s="1" customFormat="1" ht="22.9" customHeight="1">
      <c r="B88" s="39"/>
      <c r="C88" s="190" t="s">
        <v>79</v>
      </c>
      <c r="D88" s="190" t="s">
        <v>152</v>
      </c>
      <c r="E88" s="191" t="s">
        <v>153</v>
      </c>
      <c r="F88" s="192" t="s">
        <v>154</v>
      </c>
      <c r="G88" s="193" t="s">
        <v>155</v>
      </c>
      <c r="H88" s="194">
        <v>46.7</v>
      </c>
      <c r="I88" s="195"/>
      <c r="J88" s="196">
        <f>ROUND(I88*H88,2)</f>
        <v>0</v>
      </c>
      <c r="K88" s="192" t="s">
        <v>156</v>
      </c>
      <c r="L88" s="59"/>
      <c r="M88" s="197" t="s">
        <v>21</v>
      </c>
      <c r="N88" s="198" t="s">
        <v>42</v>
      </c>
      <c r="O88" s="40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AR88" s="22" t="s">
        <v>157</v>
      </c>
      <c r="AT88" s="22" t="s">
        <v>152</v>
      </c>
      <c r="AU88" s="22" t="s">
        <v>81</v>
      </c>
      <c r="AY88" s="22" t="s">
        <v>150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22" t="s">
        <v>79</v>
      </c>
      <c r="BK88" s="201">
        <f>ROUND(I88*H88,2)</f>
        <v>0</v>
      </c>
      <c r="BL88" s="22" t="s">
        <v>157</v>
      </c>
      <c r="BM88" s="22" t="s">
        <v>1095</v>
      </c>
    </row>
    <row r="89" spans="2:65" s="11" customFormat="1" ht="13.5">
      <c r="B89" s="202"/>
      <c r="C89" s="203"/>
      <c r="D89" s="204" t="s">
        <v>159</v>
      </c>
      <c r="E89" s="205" t="s">
        <v>21</v>
      </c>
      <c r="F89" s="206" t="s">
        <v>1096</v>
      </c>
      <c r="G89" s="203"/>
      <c r="H89" s="207">
        <v>2.7</v>
      </c>
      <c r="I89" s="208"/>
      <c r="J89" s="203"/>
      <c r="K89" s="203"/>
      <c r="L89" s="209"/>
      <c r="M89" s="210"/>
      <c r="N89" s="211"/>
      <c r="O89" s="211"/>
      <c r="P89" s="211"/>
      <c r="Q89" s="211"/>
      <c r="R89" s="211"/>
      <c r="S89" s="211"/>
      <c r="T89" s="212"/>
      <c r="AT89" s="213" t="s">
        <v>159</v>
      </c>
      <c r="AU89" s="213" t="s">
        <v>81</v>
      </c>
      <c r="AV89" s="11" t="s">
        <v>81</v>
      </c>
      <c r="AW89" s="11" t="s">
        <v>35</v>
      </c>
      <c r="AX89" s="11" t="s">
        <v>71</v>
      </c>
      <c r="AY89" s="213" t="s">
        <v>150</v>
      </c>
    </row>
    <row r="90" spans="2:65" s="11" customFormat="1" ht="13.5">
      <c r="B90" s="202"/>
      <c r="C90" s="203"/>
      <c r="D90" s="204" t="s">
        <v>159</v>
      </c>
      <c r="E90" s="205" t="s">
        <v>21</v>
      </c>
      <c r="F90" s="206" t="s">
        <v>1097</v>
      </c>
      <c r="G90" s="203"/>
      <c r="H90" s="207">
        <v>40.479999999999997</v>
      </c>
      <c r="I90" s="208"/>
      <c r="J90" s="203"/>
      <c r="K90" s="203"/>
      <c r="L90" s="209"/>
      <c r="M90" s="210"/>
      <c r="N90" s="211"/>
      <c r="O90" s="211"/>
      <c r="P90" s="211"/>
      <c r="Q90" s="211"/>
      <c r="R90" s="211"/>
      <c r="S90" s="211"/>
      <c r="T90" s="212"/>
      <c r="AT90" s="213" t="s">
        <v>159</v>
      </c>
      <c r="AU90" s="213" t="s">
        <v>81</v>
      </c>
      <c r="AV90" s="11" t="s">
        <v>81</v>
      </c>
      <c r="AW90" s="11" t="s">
        <v>35</v>
      </c>
      <c r="AX90" s="11" t="s">
        <v>71</v>
      </c>
      <c r="AY90" s="213" t="s">
        <v>150</v>
      </c>
    </row>
    <row r="91" spans="2:65" s="11" customFormat="1" ht="13.5">
      <c r="B91" s="202"/>
      <c r="C91" s="203"/>
      <c r="D91" s="204" t="s">
        <v>159</v>
      </c>
      <c r="E91" s="205" t="s">
        <v>21</v>
      </c>
      <c r="F91" s="206" t="s">
        <v>1098</v>
      </c>
      <c r="G91" s="203"/>
      <c r="H91" s="207">
        <v>3.52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AT91" s="213" t="s">
        <v>159</v>
      </c>
      <c r="AU91" s="213" t="s">
        <v>81</v>
      </c>
      <c r="AV91" s="11" t="s">
        <v>81</v>
      </c>
      <c r="AW91" s="11" t="s">
        <v>35</v>
      </c>
      <c r="AX91" s="11" t="s">
        <v>71</v>
      </c>
      <c r="AY91" s="213" t="s">
        <v>150</v>
      </c>
    </row>
    <row r="92" spans="2:65" s="12" customFormat="1" ht="13.5">
      <c r="B92" s="214"/>
      <c r="C92" s="215"/>
      <c r="D92" s="204" t="s">
        <v>159</v>
      </c>
      <c r="E92" s="216" t="s">
        <v>21</v>
      </c>
      <c r="F92" s="217" t="s">
        <v>162</v>
      </c>
      <c r="G92" s="215"/>
      <c r="H92" s="218">
        <v>46.7</v>
      </c>
      <c r="I92" s="219"/>
      <c r="J92" s="215"/>
      <c r="K92" s="215"/>
      <c r="L92" s="220"/>
      <c r="M92" s="221"/>
      <c r="N92" s="222"/>
      <c r="O92" s="222"/>
      <c r="P92" s="222"/>
      <c r="Q92" s="222"/>
      <c r="R92" s="222"/>
      <c r="S92" s="222"/>
      <c r="T92" s="223"/>
      <c r="AT92" s="224" t="s">
        <v>159</v>
      </c>
      <c r="AU92" s="224" t="s">
        <v>81</v>
      </c>
      <c r="AV92" s="12" t="s">
        <v>157</v>
      </c>
      <c r="AW92" s="12" t="s">
        <v>35</v>
      </c>
      <c r="AX92" s="12" t="s">
        <v>79</v>
      </c>
      <c r="AY92" s="224" t="s">
        <v>150</v>
      </c>
    </row>
    <row r="93" spans="2:65" s="1" customFormat="1" ht="22.9" customHeight="1">
      <c r="B93" s="39"/>
      <c r="C93" s="190" t="s">
        <v>81</v>
      </c>
      <c r="D93" s="190" t="s">
        <v>152</v>
      </c>
      <c r="E93" s="191" t="s">
        <v>163</v>
      </c>
      <c r="F93" s="192" t="s">
        <v>164</v>
      </c>
      <c r="G93" s="193" t="s">
        <v>155</v>
      </c>
      <c r="H93" s="194">
        <v>19.64</v>
      </c>
      <c r="I93" s="195"/>
      <c r="J93" s="196">
        <f>ROUND(I93*H93,2)</f>
        <v>0</v>
      </c>
      <c r="K93" s="192" t="s">
        <v>156</v>
      </c>
      <c r="L93" s="59"/>
      <c r="M93" s="197" t="s">
        <v>21</v>
      </c>
      <c r="N93" s="198" t="s">
        <v>42</v>
      </c>
      <c r="O93" s="40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AR93" s="22" t="s">
        <v>157</v>
      </c>
      <c r="AT93" s="22" t="s">
        <v>152</v>
      </c>
      <c r="AU93" s="22" t="s">
        <v>81</v>
      </c>
      <c r="AY93" s="22" t="s">
        <v>150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22" t="s">
        <v>79</v>
      </c>
      <c r="BK93" s="201">
        <f>ROUND(I93*H93,2)</f>
        <v>0</v>
      </c>
      <c r="BL93" s="22" t="s">
        <v>157</v>
      </c>
      <c r="BM93" s="22" t="s">
        <v>1099</v>
      </c>
    </row>
    <row r="94" spans="2:65" s="11" customFormat="1" ht="13.5">
      <c r="B94" s="202"/>
      <c r="C94" s="203"/>
      <c r="D94" s="204" t="s">
        <v>159</v>
      </c>
      <c r="E94" s="205" t="s">
        <v>21</v>
      </c>
      <c r="F94" s="206" t="s">
        <v>1100</v>
      </c>
      <c r="G94" s="203"/>
      <c r="H94" s="207">
        <v>19.64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AT94" s="213" t="s">
        <v>159</v>
      </c>
      <c r="AU94" s="213" t="s">
        <v>81</v>
      </c>
      <c r="AV94" s="11" t="s">
        <v>81</v>
      </c>
      <c r="AW94" s="11" t="s">
        <v>35</v>
      </c>
      <c r="AX94" s="11" t="s">
        <v>79</v>
      </c>
      <c r="AY94" s="213" t="s">
        <v>150</v>
      </c>
    </row>
    <row r="95" spans="2:65" s="1" customFormat="1" ht="14.45" customHeight="1">
      <c r="B95" s="39"/>
      <c r="C95" s="190" t="s">
        <v>166</v>
      </c>
      <c r="D95" s="190" t="s">
        <v>152</v>
      </c>
      <c r="E95" s="191" t="s">
        <v>167</v>
      </c>
      <c r="F95" s="192" t="s">
        <v>168</v>
      </c>
      <c r="G95" s="193" t="s">
        <v>155</v>
      </c>
      <c r="H95" s="194">
        <v>19.64</v>
      </c>
      <c r="I95" s="195"/>
      <c r="J95" s="196">
        <f>ROUND(I95*H95,2)</f>
        <v>0</v>
      </c>
      <c r="K95" s="192" t="s">
        <v>156</v>
      </c>
      <c r="L95" s="59"/>
      <c r="M95" s="197" t="s">
        <v>21</v>
      </c>
      <c r="N95" s="198" t="s">
        <v>42</v>
      </c>
      <c r="O95" s="40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AR95" s="22" t="s">
        <v>157</v>
      </c>
      <c r="AT95" s="22" t="s">
        <v>152</v>
      </c>
      <c r="AU95" s="22" t="s">
        <v>81</v>
      </c>
      <c r="AY95" s="22" t="s">
        <v>150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2" t="s">
        <v>79</v>
      </c>
      <c r="BK95" s="201">
        <f>ROUND(I95*H95,2)</f>
        <v>0</v>
      </c>
      <c r="BL95" s="22" t="s">
        <v>157</v>
      </c>
      <c r="BM95" s="22" t="s">
        <v>1101</v>
      </c>
    </row>
    <row r="96" spans="2:65" s="1" customFormat="1" ht="22.9" customHeight="1">
      <c r="B96" s="39"/>
      <c r="C96" s="190" t="s">
        <v>157</v>
      </c>
      <c r="D96" s="190" t="s">
        <v>152</v>
      </c>
      <c r="E96" s="191" t="s">
        <v>170</v>
      </c>
      <c r="F96" s="192" t="s">
        <v>171</v>
      </c>
      <c r="G96" s="193" t="s">
        <v>172</v>
      </c>
      <c r="H96" s="194">
        <v>35.351999999999997</v>
      </c>
      <c r="I96" s="195"/>
      <c r="J96" s="196">
        <f>ROUND(I96*H96,2)</f>
        <v>0</v>
      </c>
      <c r="K96" s="192" t="s">
        <v>156</v>
      </c>
      <c r="L96" s="59"/>
      <c r="M96" s="197" t="s">
        <v>21</v>
      </c>
      <c r="N96" s="198" t="s">
        <v>42</v>
      </c>
      <c r="O96" s="40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AR96" s="22" t="s">
        <v>157</v>
      </c>
      <c r="AT96" s="22" t="s">
        <v>152</v>
      </c>
      <c r="AU96" s="22" t="s">
        <v>81</v>
      </c>
      <c r="AY96" s="22" t="s">
        <v>150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2" t="s">
        <v>79</v>
      </c>
      <c r="BK96" s="201">
        <f>ROUND(I96*H96,2)</f>
        <v>0</v>
      </c>
      <c r="BL96" s="22" t="s">
        <v>157</v>
      </c>
      <c r="BM96" s="22" t="s">
        <v>1102</v>
      </c>
    </row>
    <row r="97" spans="2:65" s="11" customFormat="1" ht="13.5">
      <c r="B97" s="202"/>
      <c r="C97" s="203"/>
      <c r="D97" s="204" t="s">
        <v>159</v>
      </c>
      <c r="E97" s="203"/>
      <c r="F97" s="206" t="s">
        <v>1103</v>
      </c>
      <c r="G97" s="203"/>
      <c r="H97" s="207">
        <v>35.351999999999997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AT97" s="213" t="s">
        <v>159</v>
      </c>
      <c r="AU97" s="213" t="s">
        <v>81</v>
      </c>
      <c r="AV97" s="11" t="s">
        <v>81</v>
      </c>
      <c r="AW97" s="11" t="s">
        <v>6</v>
      </c>
      <c r="AX97" s="11" t="s">
        <v>79</v>
      </c>
      <c r="AY97" s="213" t="s">
        <v>150</v>
      </c>
    </row>
    <row r="98" spans="2:65" s="1" customFormat="1" ht="22.9" customHeight="1">
      <c r="B98" s="39"/>
      <c r="C98" s="190" t="s">
        <v>175</v>
      </c>
      <c r="D98" s="190" t="s">
        <v>152</v>
      </c>
      <c r="E98" s="191" t="s">
        <v>176</v>
      </c>
      <c r="F98" s="192" t="s">
        <v>177</v>
      </c>
      <c r="G98" s="193" t="s">
        <v>155</v>
      </c>
      <c r="H98" s="194">
        <v>27.06</v>
      </c>
      <c r="I98" s="195"/>
      <c r="J98" s="196">
        <f>ROUND(I98*H98,2)</f>
        <v>0</v>
      </c>
      <c r="K98" s="192" t="s">
        <v>156</v>
      </c>
      <c r="L98" s="59"/>
      <c r="M98" s="197" t="s">
        <v>21</v>
      </c>
      <c r="N98" s="198" t="s">
        <v>42</v>
      </c>
      <c r="O98" s="40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AR98" s="22" t="s">
        <v>157</v>
      </c>
      <c r="AT98" s="22" t="s">
        <v>152</v>
      </c>
      <c r="AU98" s="22" t="s">
        <v>81</v>
      </c>
      <c r="AY98" s="22" t="s">
        <v>150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2" t="s">
        <v>79</v>
      </c>
      <c r="BK98" s="201">
        <f>ROUND(I98*H98,2)</f>
        <v>0</v>
      </c>
      <c r="BL98" s="22" t="s">
        <v>157</v>
      </c>
      <c r="BM98" s="22" t="s">
        <v>1104</v>
      </c>
    </row>
    <row r="99" spans="2:65" s="11" customFormat="1" ht="13.5">
      <c r="B99" s="202"/>
      <c r="C99" s="203"/>
      <c r="D99" s="204" t="s">
        <v>159</v>
      </c>
      <c r="E99" s="205" t="s">
        <v>21</v>
      </c>
      <c r="F99" s="206" t="s">
        <v>1105</v>
      </c>
      <c r="G99" s="203"/>
      <c r="H99" s="207">
        <v>27.06</v>
      </c>
      <c r="I99" s="208"/>
      <c r="J99" s="203"/>
      <c r="K99" s="203"/>
      <c r="L99" s="209"/>
      <c r="M99" s="210"/>
      <c r="N99" s="211"/>
      <c r="O99" s="211"/>
      <c r="P99" s="211"/>
      <c r="Q99" s="211"/>
      <c r="R99" s="211"/>
      <c r="S99" s="211"/>
      <c r="T99" s="212"/>
      <c r="AT99" s="213" t="s">
        <v>159</v>
      </c>
      <c r="AU99" s="213" t="s">
        <v>81</v>
      </c>
      <c r="AV99" s="11" t="s">
        <v>81</v>
      </c>
      <c r="AW99" s="11" t="s">
        <v>35</v>
      </c>
      <c r="AX99" s="11" t="s">
        <v>79</v>
      </c>
      <c r="AY99" s="213" t="s">
        <v>150</v>
      </c>
    </row>
    <row r="100" spans="2:65" s="1" customFormat="1" ht="22.9" customHeight="1">
      <c r="B100" s="39"/>
      <c r="C100" s="190" t="s">
        <v>179</v>
      </c>
      <c r="D100" s="190" t="s">
        <v>152</v>
      </c>
      <c r="E100" s="191" t="s">
        <v>1106</v>
      </c>
      <c r="F100" s="192" t="s">
        <v>1107</v>
      </c>
      <c r="G100" s="193" t="s">
        <v>155</v>
      </c>
      <c r="H100" s="194">
        <v>14.94</v>
      </c>
      <c r="I100" s="195"/>
      <c r="J100" s="196">
        <f>ROUND(I100*H100,2)</f>
        <v>0</v>
      </c>
      <c r="K100" s="192" t="s">
        <v>156</v>
      </c>
      <c r="L100" s="59"/>
      <c r="M100" s="197" t="s">
        <v>21</v>
      </c>
      <c r="N100" s="198" t="s">
        <v>42</v>
      </c>
      <c r="O100" s="40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AR100" s="22" t="s">
        <v>157</v>
      </c>
      <c r="AT100" s="22" t="s">
        <v>152</v>
      </c>
      <c r="AU100" s="22" t="s">
        <v>81</v>
      </c>
      <c r="AY100" s="22" t="s">
        <v>150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22" t="s">
        <v>79</v>
      </c>
      <c r="BK100" s="201">
        <f>ROUND(I100*H100,2)</f>
        <v>0</v>
      </c>
      <c r="BL100" s="22" t="s">
        <v>157</v>
      </c>
      <c r="BM100" s="22" t="s">
        <v>1108</v>
      </c>
    </row>
    <row r="101" spans="2:65" s="11" customFormat="1" ht="13.5">
      <c r="B101" s="202"/>
      <c r="C101" s="203"/>
      <c r="D101" s="204" t="s">
        <v>159</v>
      </c>
      <c r="E101" s="205" t="s">
        <v>21</v>
      </c>
      <c r="F101" s="206" t="s">
        <v>1109</v>
      </c>
      <c r="G101" s="203"/>
      <c r="H101" s="207">
        <v>12.42</v>
      </c>
      <c r="I101" s="208"/>
      <c r="J101" s="203"/>
      <c r="K101" s="203"/>
      <c r="L101" s="209"/>
      <c r="M101" s="210"/>
      <c r="N101" s="211"/>
      <c r="O101" s="211"/>
      <c r="P101" s="211"/>
      <c r="Q101" s="211"/>
      <c r="R101" s="211"/>
      <c r="S101" s="211"/>
      <c r="T101" s="212"/>
      <c r="AT101" s="213" t="s">
        <v>159</v>
      </c>
      <c r="AU101" s="213" t="s">
        <v>81</v>
      </c>
      <c r="AV101" s="11" t="s">
        <v>81</v>
      </c>
      <c r="AW101" s="11" t="s">
        <v>35</v>
      </c>
      <c r="AX101" s="11" t="s">
        <v>71</v>
      </c>
      <c r="AY101" s="213" t="s">
        <v>150</v>
      </c>
    </row>
    <row r="102" spans="2:65" s="11" customFormat="1" ht="13.5">
      <c r="B102" s="202"/>
      <c r="C102" s="203"/>
      <c r="D102" s="204" t="s">
        <v>159</v>
      </c>
      <c r="E102" s="205" t="s">
        <v>21</v>
      </c>
      <c r="F102" s="206" t="s">
        <v>1110</v>
      </c>
      <c r="G102" s="203"/>
      <c r="H102" s="207">
        <v>2.52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159</v>
      </c>
      <c r="AU102" s="213" t="s">
        <v>81</v>
      </c>
      <c r="AV102" s="11" t="s">
        <v>81</v>
      </c>
      <c r="AW102" s="11" t="s">
        <v>35</v>
      </c>
      <c r="AX102" s="11" t="s">
        <v>71</v>
      </c>
      <c r="AY102" s="213" t="s">
        <v>150</v>
      </c>
    </row>
    <row r="103" spans="2:65" s="12" customFormat="1" ht="13.5">
      <c r="B103" s="214"/>
      <c r="C103" s="215"/>
      <c r="D103" s="204" t="s">
        <v>159</v>
      </c>
      <c r="E103" s="216" t="s">
        <v>21</v>
      </c>
      <c r="F103" s="217" t="s">
        <v>162</v>
      </c>
      <c r="G103" s="215"/>
      <c r="H103" s="218">
        <v>14.94</v>
      </c>
      <c r="I103" s="219"/>
      <c r="J103" s="215"/>
      <c r="K103" s="215"/>
      <c r="L103" s="220"/>
      <c r="M103" s="221"/>
      <c r="N103" s="222"/>
      <c r="O103" s="222"/>
      <c r="P103" s="222"/>
      <c r="Q103" s="222"/>
      <c r="R103" s="222"/>
      <c r="S103" s="222"/>
      <c r="T103" s="223"/>
      <c r="AT103" s="224" t="s">
        <v>159</v>
      </c>
      <c r="AU103" s="224" t="s">
        <v>81</v>
      </c>
      <c r="AV103" s="12" t="s">
        <v>157</v>
      </c>
      <c r="AW103" s="12" t="s">
        <v>35</v>
      </c>
      <c r="AX103" s="12" t="s">
        <v>79</v>
      </c>
      <c r="AY103" s="224" t="s">
        <v>150</v>
      </c>
    </row>
    <row r="104" spans="2:65" s="1" customFormat="1" ht="14.45" customHeight="1">
      <c r="B104" s="39"/>
      <c r="C104" s="225" t="s">
        <v>186</v>
      </c>
      <c r="D104" s="225" t="s">
        <v>180</v>
      </c>
      <c r="E104" s="226" t="s">
        <v>1111</v>
      </c>
      <c r="F104" s="227" t="s">
        <v>1112</v>
      </c>
      <c r="G104" s="228" t="s">
        <v>172</v>
      </c>
      <c r="H104" s="229">
        <v>29.88</v>
      </c>
      <c r="I104" s="230"/>
      <c r="J104" s="231">
        <f>ROUND(I104*H104,2)</f>
        <v>0</v>
      </c>
      <c r="K104" s="227" t="s">
        <v>156</v>
      </c>
      <c r="L104" s="232"/>
      <c r="M104" s="233" t="s">
        <v>21</v>
      </c>
      <c r="N104" s="234" t="s">
        <v>42</v>
      </c>
      <c r="O104" s="40"/>
      <c r="P104" s="199">
        <f>O104*H104</f>
        <v>0</v>
      </c>
      <c r="Q104" s="199">
        <v>1</v>
      </c>
      <c r="R104" s="199">
        <f>Q104*H104</f>
        <v>29.88</v>
      </c>
      <c r="S104" s="199">
        <v>0</v>
      </c>
      <c r="T104" s="200">
        <f>S104*H104</f>
        <v>0</v>
      </c>
      <c r="AR104" s="22" t="s">
        <v>183</v>
      </c>
      <c r="AT104" s="22" t="s">
        <v>180</v>
      </c>
      <c r="AU104" s="22" t="s">
        <v>81</v>
      </c>
      <c r="AY104" s="22" t="s">
        <v>150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2" t="s">
        <v>79</v>
      </c>
      <c r="BK104" s="201">
        <f>ROUND(I104*H104,2)</f>
        <v>0</v>
      </c>
      <c r="BL104" s="22" t="s">
        <v>157</v>
      </c>
      <c r="BM104" s="22" t="s">
        <v>1113</v>
      </c>
    </row>
    <row r="105" spans="2:65" s="11" customFormat="1" ht="13.5">
      <c r="B105" s="202"/>
      <c r="C105" s="203"/>
      <c r="D105" s="204" t="s">
        <v>159</v>
      </c>
      <c r="E105" s="203"/>
      <c r="F105" s="206" t="s">
        <v>1114</v>
      </c>
      <c r="G105" s="203"/>
      <c r="H105" s="207">
        <v>29.88</v>
      </c>
      <c r="I105" s="208"/>
      <c r="J105" s="203"/>
      <c r="K105" s="203"/>
      <c r="L105" s="209"/>
      <c r="M105" s="210"/>
      <c r="N105" s="211"/>
      <c r="O105" s="211"/>
      <c r="P105" s="211"/>
      <c r="Q105" s="211"/>
      <c r="R105" s="211"/>
      <c r="S105" s="211"/>
      <c r="T105" s="212"/>
      <c r="AT105" s="213" t="s">
        <v>159</v>
      </c>
      <c r="AU105" s="213" t="s">
        <v>81</v>
      </c>
      <c r="AV105" s="11" t="s">
        <v>81</v>
      </c>
      <c r="AW105" s="11" t="s">
        <v>6</v>
      </c>
      <c r="AX105" s="11" t="s">
        <v>79</v>
      </c>
      <c r="AY105" s="213" t="s">
        <v>150</v>
      </c>
    </row>
    <row r="106" spans="2:65" s="10" customFormat="1" ht="29.85" customHeight="1">
      <c r="B106" s="174"/>
      <c r="C106" s="175"/>
      <c r="D106" s="176" t="s">
        <v>70</v>
      </c>
      <c r="E106" s="188" t="s">
        <v>157</v>
      </c>
      <c r="F106" s="188" t="s">
        <v>1115</v>
      </c>
      <c r="G106" s="175"/>
      <c r="H106" s="175"/>
      <c r="I106" s="178"/>
      <c r="J106" s="189">
        <f>BK106</f>
        <v>0</v>
      </c>
      <c r="K106" s="175"/>
      <c r="L106" s="180"/>
      <c r="M106" s="181"/>
      <c r="N106" s="182"/>
      <c r="O106" s="182"/>
      <c r="P106" s="183">
        <f>SUM(P107:P111)</f>
        <v>0</v>
      </c>
      <c r="Q106" s="182"/>
      <c r="R106" s="183">
        <f>SUM(R107:R111)</f>
        <v>0</v>
      </c>
      <c r="S106" s="182"/>
      <c r="T106" s="184">
        <f>SUM(T107:T111)</f>
        <v>0</v>
      </c>
      <c r="AR106" s="185" t="s">
        <v>79</v>
      </c>
      <c r="AT106" s="186" t="s">
        <v>70</v>
      </c>
      <c r="AU106" s="186" t="s">
        <v>79</v>
      </c>
      <c r="AY106" s="185" t="s">
        <v>150</v>
      </c>
      <c r="BK106" s="187">
        <f>SUM(BK107:BK111)</f>
        <v>0</v>
      </c>
    </row>
    <row r="107" spans="2:65" s="1" customFormat="1" ht="14.45" customHeight="1">
      <c r="B107" s="39"/>
      <c r="C107" s="190" t="s">
        <v>183</v>
      </c>
      <c r="D107" s="190" t="s">
        <v>152</v>
      </c>
      <c r="E107" s="191" t="s">
        <v>1116</v>
      </c>
      <c r="F107" s="192" t="s">
        <v>1117</v>
      </c>
      <c r="G107" s="193" t="s">
        <v>155</v>
      </c>
      <c r="H107" s="194">
        <v>4.7</v>
      </c>
      <c r="I107" s="195"/>
      <c r="J107" s="196">
        <f>ROUND(I107*H107,2)</f>
        <v>0</v>
      </c>
      <c r="K107" s="192" t="s">
        <v>156</v>
      </c>
      <c r="L107" s="59"/>
      <c r="M107" s="197" t="s">
        <v>21</v>
      </c>
      <c r="N107" s="198" t="s">
        <v>42</v>
      </c>
      <c r="O107" s="40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AR107" s="22" t="s">
        <v>157</v>
      </c>
      <c r="AT107" s="22" t="s">
        <v>152</v>
      </c>
      <c r="AU107" s="22" t="s">
        <v>81</v>
      </c>
      <c r="AY107" s="22" t="s">
        <v>150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22" t="s">
        <v>79</v>
      </c>
      <c r="BK107" s="201">
        <f>ROUND(I107*H107,2)</f>
        <v>0</v>
      </c>
      <c r="BL107" s="22" t="s">
        <v>157</v>
      </c>
      <c r="BM107" s="22" t="s">
        <v>1118</v>
      </c>
    </row>
    <row r="108" spans="2:65" s="11" customFormat="1" ht="13.5">
      <c r="B108" s="202"/>
      <c r="C108" s="203"/>
      <c r="D108" s="204" t="s">
        <v>159</v>
      </c>
      <c r="E108" s="205" t="s">
        <v>21</v>
      </c>
      <c r="F108" s="206" t="s">
        <v>1119</v>
      </c>
      <c r="G108" s="203"/>
      <c r="H108" s="207">
        <v>0.18</v>
      </c>
      <c r="I108" s="208"/>
      <c r="J108" s="203"/>
      <c r="K108" s="203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159</v>
      </c>
      <c r="AU108" s="213" t="s">
        <v>81</v>
      </c>
      <c r="AV108" s="11" t="s">
        <v>81</v>
      </c>
      <c r="AW108" s="11" t="s">
        <v>35</v>
      </c>
      <c r="AX108" s="11" t="s">
        <v>71</v>
      </c>
      <c r="AY108" s="213" t="s">
        <v>150</v>
      </c>
    </row>
    <row r="109" spans="2:65" s="11" customFormat="1" ht="13.5">
      <c r="B109" s="202"/>
      <c r="C109" s="203"/>
      <c r="D109" s="204" t="s">
        <v>159</v>
      </c>
      <c r="E109" s="205" t="s">
        <v>21</v>
      </c>
      <c r="F109" s="206" t="s">
        <v>1120</v>
      </c>
      <c r="G109" s="203"/>
      <c r="H109" s="207">
        <v>3.68</v>
      </c>
      <c r="I109" s="208"/>
      <c r="J109" s="203"/>
      <c r="K109" s="203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159</v>
      </c>
      <c r="AU109" s="213" t="s">
        <v>81</v>
      </c>
      <c r="AV109" s="11" t="s">
        <v>81</v>
      </c>
      <c r="AW109" s="11" t="s">
        <v>35</v>
      </c>
      <c r="AX109" s="11" t="s">
        <v>71</v>
      </c>
      <c r="AY109" s="213" t="s">
        <v>150</v>
      </c>
    </row>
    <row r="110" spans="2:65" s="11" customFormat="1" ht="13.5">
      <c r="B110" s="202"/>
      <c r="C110" s="203"/>
      <c r="D110" s="204" t="s">
        <v>159</v>
      </c>
      <c r="E110" s="205" t="s">
        <v>21</v>
      </c>
      <c r="F110" s="206" t="s">
        <v>1121</v>
      </c>
      <c r="G110" s="203"/>
      <c r="H110" s="207">
        <v>0.84</v>
      </c>
      <c r="I110" s="208"/>
      <c r="J110" s="203"/>
      <c r="K110" s="203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159</v>
      </c>
      <c r="AU110" s="213" t="s">
        <v>81</v>
      </c>
      <c r="AV110" s="11" t="s">
        <v>81</v>
      </c>
      <c r="AW110" s="11" t="s">
        <v>35</v>
      </c>
      <c r="AX110" s="11" t="s">
        <v>71</v>
      </c>
      <c r="AY110" s="213" t="s">
        <v>150</v>
      </c>
    </row>
    <row r="111" spans="2:65" s="12" customFormat="1" ht="13.5">
      <c r="B111" s="214"/>
      <c r="C111" s="215"/>
      <c r="D111" s="204" t="s">
        <v>159</v>
      </c>
      <c r="E111" s="216" t="s">
        <v>21</v>
      </c>
      <c r="F111" s="217" t="s">
        <v>162</v>
      </c>
      <c r="G111" s="215"/>
      <c r="H111" s="218">
        <v>4.7</v>
      </c>
      <c r="I111" s="219"/>
      <c r="J111" s="215"/>
      <c r="K111" s="215"/>
      <c r="L111" s="220"/>
      <c r="M111" s="221"/>
      <c r="N111" s="222"/>
      <c r="O111" s="222"/>
      <c r="P111" s="222"/>
      <c r="Q111" s="222"/>
      <c r="R111" s="222"/>
      <c r="S111" s="222"/>
      <c r="T111" s="223"/>
      <c r="AT111" s="224" t="s">
        <v>159</v>
      </c>
      <c r="AU111" s="224" t="s">
        <v>81</v>
      </c>
      <c r="AV111" s="12" t="s">
        <v>157</v>
      </c>
      <c r="AW111" s="12" t="s">
        <v>35</v>
      </c>
      <c r="AX111" s="12" t="s">
        <v>79</v>
      </c>
      <c r="AY111" s="224" t="s">
        <v>150</v>
      </c>
    </row>
    <row r="112" spans="2:65" s="10" customFormat="1" ht="29.85" customHeight="1">
      <c r="B112" s="174"/>
      <c r="C112" s="175"/>
      <c r="D112" s="176" t="s">
        <v>70</v>
      </c>
      <c r="E112" s="188" t="s">
        <v>183</v>
      </c>
      <c r="F112" s="188" t="s">
        <v>1122</v>
      </c>
      <c r="G112" s="175"/>
      <c r="H112" s="175"/>
      <c r="I112" s="178"/>
      <c r="J112" s="189">
        <f>BK112</f>
        <v>0</v>
      </c>
      <c r="K112" s="175"/>
      <c r="L112" s="180"/>
      <c r="M112" s="181"/>
      <c r="N112" s="182"/>
      <c r="O112" s="182"/>
      <c r="P112" s="183">
        <f>SUM(P113:P127)</f>
        <v>0</v>
      </c>
      <c r="Q112" s="182"/>
      <c r="R112" s="183">
        <f>SUM(R113:R127)</f>
        <v>3.5150000000000001</v>
      </c>
      <c r="S112" s="182"/>
      <c r="T112" s="184">
        <f>SUM(T113:T127)</f>
        <v>0</v>
      </c>
      <c r="AR112" s="185" t="s">
        <v>79</v>
      </c>
      <c r="AT112" s="186" t="s">
        <v>70</v>
      </c>
      <c r="AU112" s="186" t="s">
        <v>79</v>
      </c>
      <c r="AY112" s="185" t="s">
        <v>150</v>
      </c>
      <c r="BK112" s="187">
        <f>SUM(BK113:BK127)</f>
        <v>0</v>
      </c>
    </row>
    <row r="113" spans="2:65" s="1" customFormat="1" ht="22.9" customHeight="1">
      <c r="B113" s="39"/>
      <c r="C113" s="190" t="s">
        <v>196</v>
      </c>
      <c r="D113" s="190" t="s">
        <v>152</v>
      </c>
      <c r="E113" s="191" t="s">
        <v>1123</v>
      </c>
      <c r="F113" s="192" t="s">
        <v>1124</v>
      </c>
      <c r="G113" s="193" t="s">
        <v>260</v>
      </c>
      <c r="H113" s="194">
        <v>8</v>
      </c>
      <c r="I113" s="195"/>
      <c r="J113" s="196">
        <f t="shared" ref="J113:J127" si="0">ROUND(I113*H113,2)</f>
        <v>0</v>
      </c>
      <c r="K113" s="192" t="s">
        <v>156</v>
      </c>
      <c r="L113" s="59"/>
      <c r="M113" s="197" t="s">
        <v>21</v>
      </c>
      <c r="N113" s="198" t="s">
        <v>42</v>
      </c>
      <c r="O113" s="40"/>
      <c r="P113" s="199">
        <f t="shared" ref="P113:P127" si="1">O113*H113</f>
        <v>0</v>
      </c>
      <c r="Q113" s="199">
        <v>1.2800000000000001E-3</v>
      </c>
      <c r="R113" s="199">
        <f t="shared" ref="R113:R127" si="2">Q113*H113</f>
        <v>1.0240000000000001E-2</v>
      </c>
      <c r="S113" s="199">
        <v>0</v>
      </c>
      <c r="T113" s="200">
        <f t="shared" ref="T113:T127" si="3">S113*H113</f>
        <v>0</v>
      </c>
      <c r="AR113" s="22" t="s">
        <v>157</v>
      </c>
      <c r="AT113" s="22" t="s">
        <v>152</v>
      </c>
      <c r="AU113" s="22" t="s">
        <v>81</v>
      </c>
      <c r="AY113" s="22" t="s">
        <v>150</v>
      </c>
      <c r="BE113" s="201">
        <f t="shared" ref="BE113:BE127" si="4">IF(N113="základní",J113,0)</f>
        <v>0</v>
      </c>
      <c r="BF113" s="201">
        <f t="shared" ref="BF113:BF127" si="5">IF(N113="snížená",J113,0)</f>
        <v>0</v>
      </c>
      <c r="BG113" s="201">
        <f t="shared" ref="BG113:BG127" si="6">IF(N113="zákl. přenesená",J113,0)</f>
        <v>0</v>
      </c>
      <c r="BH113" s="201">
        <f t="shared" ref="BH113:BH127" si="7">IF(N113="sníž. přenesená",J113,0)</f>
        <v>0</v>
      </c>
      <c r="BI113" s="201">
        <f t="shared" ref="BI113:BI127" si="8">IF(N113="nulová",J113,0)</f>
        <v>0</v>
      </c>
      <c r="BJ113" s="22" t="s">
        <v>79</v>
      </c>
      <c r="BK113" s="201">
        <f t="shared" ref="BK113:BK127" si="9">ROUND(I113*H113,2)</f>
        <v>0</v>
      </c>
      <c r="BL113" s="22" t="s">
        <v>157</v>
      </c>
      <c r="BM113" s="22" t="s">
        <v>1125</v>
      </c>
    </row>
    <row r="114" spans="2:65" s="1" customFormat="1" ht="22.9" customHeight="1">
      <c r="B114" s="39"/>
      <c r="C114" s="190" t="s">
        <v>202</v>
      </c>
      <c r="D114" s="190" t="s">
        <v>152</v>
      </c>
      <c r="E114" s="191" t="s">
        <v>1126</v>
      </c>
      <c r="F114" s="192" t="s">
        <v>1127</v>
      </c>
      <c r="G114" s="193" t="s">
        <v>260</v>
      </c>
      <c r="H114" s="194">
        <v>20</v>
      </c>
      <c r="I114" s="195"/>
      <c r="J114" s="196">
        <f t="shared" si="0"/>
        <v>0</v>
      </c>
      <c r="K114" s="192" t="s">
        <v>156</v>
      </c>
      <c r="L114" s="59"/>
      <c r="M114" s="197" t="s">
        <v>21</v>
      </c>
      <c r="N114" s="198" t="s">
        <v>42</v>
      </c>
      <c r="O114" s="40"/>
      <c r="P114" s="199">
        <f t="shared" si="1"/>
        <v>0</v>
      </c>
      <c r="Q114" s="199">
        <v>2.6800000000000001E-3</v>
      </c>
      <c r="R114" s="199">
        <f t="shared" si="2"/>
        <v>5.3600000000000002E-2</v>
      </c>
      <c r="S114" s="199">
        <v>0</v>
      </c>
      <c r="T114" s="200">
        <f t="shared" si="3"/>
        <v>0</v>
      </c>
      <c r="AR114" s="22" t="s">
        <v>157</v>
      </c>
      <c r="AT114" s="22" t="s">
        <v>152</v>
      </c>
      <c r="AU114" s="22" t="s">
        <v>81</v>
      </c>
      <c r="AY114" s="22" t="s">
        <v>150</v>
      </c>
      <c r="BE114" s="201">
        <f t="shared" si="4"/>
        <v>0</v>
      </c>
      <c r="BF114" s="201">
        <f t="shared" si="5"/>
        <v>0</v>
      </c>
      <c r="BG114" s="201">
        <f t="shared" si="6"/>
        <v>0</v>
      </c>
      <c r="BH114" s="201">
        <f t="shared" si="7"/>
        <v>0</v>
      </c>
      <c r="BI114" s="201">
        <f t="shared" si="8"/>
        <v>0</v>
      </c>
      <c r="BJ114" s="22" t="s">
        <v>79</v>
      </c>
      <c r="BK114" s="201">
        <f t="shared" si="9"/>
        <v>0</v>
      </c>
      <c r="BL114" s="22" t="s">
        <v>157</v>
      </c>
      <c r="BM114" s="22" t="s">
        <v>1128</v>
      </c>
    </row>
    <row r="115" spans="2:65" s="1" customFormat="1" ht="22.9" customHeight="1">
      <c r="B115" s="39"/>
      <c r="C115" s="190" t="s">
        <v>209</v>
      </c>
      <c r="D115" s="190" t="s">
        <v>152</v>
      </c>
      <c r="E115" s="191" t="s">
        <v>1129</v>
      </c>
      <c r="F115" s="192" t="s">
        <v>1130</v>
      </c>
      <c r="G115" s="193" t="s">
        <v>260</v>
      </c>
      <c r="H115" s="194">
        <v>18</v>
      </c>
      <c r="I115" s="195"/>
      <c r="J115" s="196">
        <f t="shared" si="0"/>
        <v>0</v>
      </c>
      <c r="K115" s="192" t="s">
        <v>156</v>
      </c>
      <c r="L115" s="59"/>
      <c r="M115" s="197" t="s">
        <v>21</v>
      </c>
      <c r="N115" s="198" t="s">
        <v>42</v>
      </c>
      <c r="O115" s="40"/>
      <c r="P115" s="199">
        <f t="shared" si="1"/>
        <v>0</v>
      </c>
      <c r="Q115" s="199">
        <v>4.2700000000000004E-3</v>
      </c>
      <c r="R115" s="199">
        <f t="shared" si="2"/>
        <v>7.6860000000000012E-2</v>
      </c>
      <c r="S115" s="199">
        <v>0</v>
      </c>
      <c r="T115" s="200">
        <f t="shared" si="3"/>
        <v>0</v>
      </c>
      <c r="AR115" s="22" t="s">
        <v>157</v>
      </c>
      <c r="AT115" s="22" t="s">
        <v>152</v>
      </c>
      <c r="AU115" s="22" t="s">
        <v>81</v>
      </c>
      <c r="AY115" s="22" t="s">
        <v>150</v>
      </c>
      <c r="BE115" s="201">
        <f t="shared" si="4"/>
        <v>0</v>
      </c>
      <c r="BF115" s="201">
        <f t="shared" si="5"/>
        <v>0</v>
      </c>
      <c r="BG115" s="201">
        <f t="shared" si="6"/>
        <v>0</v>
      </c>
      <c r="BH115" s="201">
        <f t="shared" si="7"/>
        <v>0</v>
      </c>
      <c r="BI115" s="201">
        <f t="shared" si="8"/>
        <v>0</v>
      </c>
      <c r="BJ115" s="22" t="s">
        <v>79</v>
      </c>
      <c r="BK115" s="201">
        <f t="shared" si="9"/>
        <v>0</v>
      </c>
      <c r="BL115" s="22" t="s">
        <v>157</v>
      </c>
      <c r="BM115" s="22" t="s">
        <v>1131</v>
      </c>
    </row>
    <row r="116" spans="2:65" s="1" customFormat="1" ht="14.45" customHeight="1">
      <c r="B116" s="39"/>
      <c r="C116" s="190" t="s">
        <v>213</v>
      </c>
      <c r="D116" s="190" t="s">
        <v>152</v>
      </c>
      <c r="E116" s="191" t="s">
        <v>1132</v>
      </c>
      <c r="F116" s="192" t="s">
        <v>1133</v>
      </c>
      <c r="G116" s="193" t="s">
        <v>339</v>
      </c>
      <c r="H116" s="194">
        <v>1</v>
      </c>
      <c r="I116" s="195"/>
      <c r="J116" s="196">
        <f t="shared" si="0"/>
        <v>0</v>
      </c>
      <c r="K116" s="192" t="s">
        <v>156</v>
      </c>
      <c r="L116" s="59"/>
      <c r="M116" s="197" t="s">
        <v>21</v>
      </c>
      <c r="N116" s="198" t="s">
        <v>42</v>
      </c>
      <c r="O116" s="40"/>
      <c r="P116" s="199">
        <f t="shared" si="1"/>
        <v>0</v>
      </c>
      <c r="Q116" s="199">
        <v>9.1800000000000007E-3</v>
      </c>
      <c r="R116" s="199">
        <f t="shared" si="2"/>
        <v>9.1800000000000007E-3</v>
      </c>
      <c r="S116" s="199">
        <v>0</v>
      </c>
      <c r="T116" s="200">
        <f t="shared" si="3"/>
        <v>0</v>
      </c>
      <c r="AR116" s="22" t="s">
        <v>157</v>
      </c>
      <c r="AT116" s="22" t="s">
        <v>152</v>
      </c>
      <c r="AU116" s="22" t="s">
        <v>81</v>
      </c>
      <c r="AY116" s="22" t="s">
        <v>150</v>
      </c>
      <c r="BE116" s="201">
        <f t="shared" si="4"/>
        <v>0</v>
      </c>
      <c r="BF116" s="201">
        <f t="shared" si="5"/>
        <v>0</v>
      </c>
      <c r="BG116" s="201">
        <f t="shared" si="6"/>
        <v>0</v>
      </c>
      <c r="BH116" s="201">
        <f t="shared" si="7"/>
        <v>0</v>
      </c>
      <c r="BI116" s="201">
        <f t="shared" si="8"/>
        <v>0</v>
      </c>
      <c r="BJ116" s="22" t="s">
        <v>79</v>
      </c>
      <c r="BK116" s="201">
        <f t="shared" si="9"/>
        <v>0</v>
      </c>
      <c r="BL116" s="22" t="s">
        <v>157</v>
      </c>
      <c r="BM116" s="22" t="s">
        <v>1134</v>
      </c>
    </row>
    <row r="117" spans="2:65" s="1" customFormat="1" ht="22.9" customHeight="1">
      <c r="B117" s="39"/>
      <c r="C117" s="225" t="s">
        <v>218</v>
      </c>
      <c r="D117" s="225" t="s">
        <v>180</v>
      </c>
      <c r="E117" s="226" t="s">
        <v>1135</v>
      </c>
      <c r="F117" s="227" t="s">
        <v>1136</v>
      </c>
      <c r="G117" s="228" t="s">
        <v>339</v>
      </c>
      <c r="H117" s="229">
        <v>1</v>
      </c>
      <c r="I117" s="230"/>
      <c r="J117" s="231">
        <f t="shared" si="0"/>
        <v>0</v>
      </c>
      <c r="K117" s="227" t="s">
        <v>156</v>
      </c>
      <c r="L117" s="232"/>
      <c r="M117" s="233" t="s">
        <v>21</v>
      </c>
      <c r="N117" s="234" t="s">
        <v>42</v>
      </c>
      <c r="O117" s="40"/>
      <c r="P117" s="199">
        <f t="shared" si="1"/>
        <v>0</v>
      </c>
      <c r="Q117" s="199">
        <v>1.363</v>
      </c>
      <c r="R117" s="199">
        <f t="shared" si="2"/>
        <v>1.363</v>
      </c>
      <c r="S117" s="199">
        <v>0</v>
      </c>
      <c r="T117" s="200">
        <f t="shared" si="3"/>
        <v>0</v>
      </c>
      <c r="AR117" s="22" t="s">
        <v>183</v>
      </c>
      <c r="AT117" s="22" t="s">
        <v>180</v>
      </c>
      <c r="AU117" s="22" t="s">
        <v>81</v>
      </c>
      <c r="AY117" s="22" t="s">
        <v>150</v>
      </c>
      <c r="BE117" s="201">
        <f t="shared" si="4"/>
        <v>0</v>
      </c>
      <c r="BF117" s="201">
        <f t="shared" si="5"/>
        <v>0</v>
      </c>
      <c r="BG117" s="201">
        <f t="shared" si="6"/>
        <v>0</v>
      </c>
      <c r="BH117" s="201">
        <f t="shared" si="7"/>
        <v>0</v>
      </c>
      <c r="BI117" s="201">
        <f t="shared" si="8"/>
        <v>0</v>
      </c>
      <c r="BJ117" s="22" t="s">
        <v>79</v>
      </c>
      <c r="BK117" s="201">
        <f t="shared" si="9"/>
        <v>0</v>
      </c>
      <c r="BL117" s="22" t="s">
        <v>157</v>
      </c>
      <c r="BM117" s="22" t="s">
        <v>1137</v>
      </c>
    </row>
    <row r="118" spans="2:65" s="1" customFormat="1" ht="14.45" customHeight="1">
      <c r="B118" s="39"/>
      <c r="C118" s="190" t="s">
        <v>223</v>
      </c>
      <c r="D118" s="190" t="s">
        <v>152</v>
      </c>
      <c r="E118" s="191" t="s">
        <v>1138</v>
      </c>
      <c r="F118" s="192" t="s">
        <v>1139</v>
      </c>
      <c r="G118" s="193" t="s">
        <v>339</v>
      </c>
      <c r="H118" s="194">
        <v>1</v>
      </c>
      <c r="I118" s="195"/>
      <c r="J118" s="196">
        <f t="shared" si="0"/>
        <v>0</v>
      </c>
      <c r="K118" s="192" t="s">
        <v>156</v>
      </c>
      <c r="L118" s="59"/>
      <c r="M118" s="197" t="s">
        <v>21</v>
      </c>
      <c r="N118" s="198" t="s">
        <v>42</v>
      </c>
      <c r="O118" s="40"/>
      <c r="P118" s="199">
        <f t="shared" si="1"/>
        <v>0</v>
      </c>
      <c r="Q118" s="199">
        <v>1.1469999999999999E-2</v>
      </c>
      <c r="R118" s="199">
        <f t="shared" si="2"/>
        <v>1.1469999999999999E-2</v>
      </c>
      <c r="S118" s="199">
        <v>0</v>
      </c>
      <c r="T118" s="200">
        <f t="shared" si="3"/>
        <v>0</v>
      </c>
      <c r="AR118" s="22" t="s">
        <v>157</v>
      </c>
      <c r="AT118" s="22" t="s">
        <v>152</v>
      </c>
      <c r="AU118" s="22" t="s">
        <v>81</v>
      </c>
      <c r="AY118" s="22" t="s">
        <v>150</v>
      </c>
      <c r="BE118" s="201">
        <f t="shared" si="4"/>
        <v>0</v>
      </c>
      <c r="BF118" s="201">
        <f t="shared" si="5"/>
        <v>0</v>
      </c>
      <c r="BG118" s="201">
        <f t="shared" si="6"/>
        <v>0</v>
      </c>
      <c r="BH118" s="201">
        <f t="shared" si="7"/>
        <v>0</v>
      </c>
      <c r="BI118" s="201">
        <f t="shared" si="8"/>
        <v>0</v>
      </c>
      <c r="BJ118" s="22" t="s">
        <v>79</v>
      </c>
      <c r="BK118" s="201">
        <f t="shared" si="9"/>
        <v>0</v>
      </c>
      <c r="BL118" s="22" t="s">
        <v>157</v>
      </c>
      <c r="BM118" s="22" t="s">
        <v>1140</v>
      </c>
    </row>
    <row r="119" spans="2:65" s="1" customFormat="1" ht="22.9" customHeight="1">
      <c r="B119" s="39"/>
      <c r="C119" s="225" t="s">
        <v>10</v>
      </c>
      <c r="D119" s="225" t="s">
        <v>180</v>
      </c>
      <c r="E119" s="226" t="s">
        <v>1141</v>
      </c>
      <c r="F119" s="227" t="s">
        <v>1142</v>
      </c>
      <c r="G119" s="228" t="s">
        <v>339</v>
      </c>
      <c r="H119" s="229">
        <v>1</v>
      </c>
      <c r="I119" s="230"/>
      <c r="J119" s="231">
        <f t="shared" si="0"/>
        <v>0</v>
      </c>
      <c r="K119" s="227" t="s">
        <v>156</v>
      </c>
      <c r="L119" s="232"/>
      <c r="M119" s="233" t="s">
        <v>21</v>
      </c>
      <c r="N119" s="234" t="s">
        <v>42</v>
      </c>
      <c r="O119" s="40"/>
      <c r="P119" s="199">
        <f t="shared" si="1"/>
        <v>0</v>
      </c>
      <c r="Q119" s="199">
        <v>0.56999999999999995</v>
      </c>
      <c r="R119" s="199">
        <f t="shared" si="2"/>
        <v>0.56999999999999995</v>
      </c>
      <c r="S119" s="199">
        <v>0</v>
      </c>
      <c r="T119" s="200">
        <f t="shared" si="3"/>
        <v>0</v>
      </c>
      <c r="AR119" s="22" t="s">
        <v>183</v>
      </c>
      <c r="AT119" s="22" t="s">
        <v>180</v>
      </c>
      <c r="AU119" s="22" t="s">
        <v>81</v>
      </c>
      <c r="AY119" s="22" t="s">
        <v>150</v>
      </c>
      <c r="BE119" s="201">
        <f t="shared" si="4"/>
        <v>0</v>
      </c>
      <c r="BF119" s="201">
        <f t="shared" si="5"/>
        <v>0</v>
      </c>
      <c r="BG119" s="201">
        <f t="shared" si="6"/>
        <v>0</v>
      </c>
      <c r="BH119" s="201">
        <f t="shared" si="7"/>
        <v>0</v>
      </c>
      <c r="BI119" s="201">
        <f t="shared" si="8"/>
        <v>0</v>
      </c>
      <c r="BJ119" s="22" t="s">
        <v>79</v>
      </c>
      <c r="BK119" s="201">
        <f t="shared" si="9"/>
        <v>0</v>
      </c>
      <c r="BL119" s="22" t="s">
        <v>157</v>
      </c>
      <c r="BM119" s="22" t="s">
        <v>1143</v>
      </c>
    </row>
    <row r="120" spans="2:65" s="1" customFormat="1" ht="22.9" customHeight="1">
      <c r="B120" s="39"/>
      <c r="C120" s="190" t="s">
        <v>232</v>
      </c>
      <c r="D120" s="190" t="s">
        <v>152</v>
      </c>
      <c r="E120" s="191" t="s">
        <v>1144</v>
      </c>
      <c r="F120" s="192" t="s">
        <v>1145</v>
      </c>
      <c r="G120" s="193" t="s">
        <v>339</v>
      </c>
      <c r="H120" s="194">
        <v>1</v>
      </c>
      <c r="I120" s="195"/>
      <c r="J120" s="196">
        <f t="shared" si="0"/>
        <v>0</v>
      </c>
      <c r="K120" s="192" t="s">
        <v>156</v>
      </c>
      <c r="L120" s="59"/>
      <c r="M120" s="197" t="s">
        <v>21</v>
      </c>
      <c r="N120" s="198" t="s">
        <v>42</v>
      </c>
      <c r="O120" s="40"/>
      <c r="P120" s="199">
        <f t="shared" si="1"/>
        <v>0</v>
      </c>
      <c r="Q120" s="199">
        <v>2.7529999999999999E-2</v>
      </c>
      <c r="R120" s="199">
        <f t="shared" si="2"/>
        <v>2.7529999999999999E-2</v>
      </c>
      <c r="S120" s="199">
        <v>0</v>
      </c>
      <c r="T120" s="200">
        <f t="shared" si="3"/>
        <v>0</v>
      </c>
      <c r="AR120" s="22" t="s">
        <v>157</v>
      </c>
      <c r="AT120" s="22" t="s">
        <v>152</v>
      </c>
      <c r="AU120" s="22" t="s">
        <v>81</v>
      </c>
      <c r="AY120" s="22" t="s">
        <v>150</v>
      </c>
      <c r="BE120" s="201">
        <f t="shared" si="4"/>
        <v>0</v>
      </c>
      <c r="BF120" s="201">
        <f t="shared" si="5"/>
        <v>0</v>
      </c>
      <c r="BG120" s="201">
        <f t="shared" si="6"/>
        <v>0</v>
      </c>
      <c r="BH120" s="201">
        <f t="shared" si="7"/>
        <v>0</v>
      </c>
      <c r="BI120" s="201">
        <f t="shared" si="8"/>
        <v>0</v>
      </c>
      <c r="BJ120" s="22" t="s">
        <v>79</v>
      </c>
      <c r="BK120" s="201">
        <f t="shared" si="9"/>
        <v>0</v>
      </c>
      <c r="BL120" s="22" t="s">
        <v>157</v>
      </c>
      <c r="BM120" s="22" t="s">
        <v>1146</v>
      </c>
    </row>
    <row r="121" spans="2:65" s="1" customFormat="1" ht="14.45" customHeight="1">
      <c r="B121" s="39"/>
      <c r="C121" s="225" t="s">
        <v>237</v>
      </c>
      <c r="D121" s="225" t="s">
        <v>180</v>
      </c>
      <c r="E121" s="226" t="s">
        <v>1147</v>
      </c>
      <c r="F121" s="227" t="s">
        <v>1148</v>
      </c>
      <c r="G121" s="228" t="s">
        <v>339</v>
      </c>
      <c r="H121" s="229">
        <v>1</v>
      </c>
      <c r="I121" s="230"/>
      <c r="J121" s="231">
        <f t="shared" si="0"/>
        <v>0</v>
      </c>
      <c r="K121" s="227" t="s">
        <v>156</v>
      </c>
      <c r="L121" s="232"/>
      <c r="M121" s="233" t="s">
        <v>21</v>
      </c>
      <c r="N121" s="234" t="s">
        <v>42</v>
      </c>
      <c r="O121" s="40"/>
      <c r="P121" s="199">
        <f t="shared" si="1"/>
        <v>0</v>
      </c>
      <c r="Q121" s="199">
        <v>0.37</v>
      </c>
      <c r="R121" s="199">
        <f t="shared" si="2"/>
        <v>0.37</v>
      </c>
      <c r="S121" s="199">
        <v>0</v>
      </c>
      <c r="T121" s="200">
        <f t="shared" si="3"/>
        <v>0</v>
      </c>
      <c r="AR121" s="22" t="s">
        <v>183</v>
      </c>
      <c r="AT121" s="22" t="s">
        <v>180</v>
      </c>
      <c r="AU121" s="22" t="s">
        <v>81</v>
      </c>
      <c r="AY121" s="22" t="s">
        <v>150</v>
      </c>
      <c r="BE121" s="201">
        <f t="shared" si="4"/>
        <v>0</v>
      </c>
      <c r="BF121" s="201">
        <f t="shared" si="5"/>
        <v>0</v>
      </c>
      <c r="BG121" s="201">
        <f t="shared" si="6"/>
        <v>0</v>
      </c>
      <c r="BH121" s="201">
        <f t="shared" si="7"/>
        <v>0</v>
      </c>
      <c r="BI121" s="201">
        <f t="shared" si="8"/>
        <v>0</v>
      </c>
      <c r="BJ121" s="22" t="s">
        <v>79</v>
      </c>
      <c r="BK121" s="201">
        <f t="shared" si="9"/>
        <v>0</v>
      </c>
      <c r="BL121" s="22" t="s">
        <v>157</v>
      </c>
      <c r="BM121" s="22" t="s">
        <v>1149</v>
      </c>
    </row>
    <row r="122" spans="2:65" s="1" customFormat="1" ht="22.9" customHeight="1">
      <c r="B122" s="39"/>
      <c r="C122" s="190" t="s">
        <v>242</v>
      </c>
      <c r="D122" s="190" t="s">
        <v>152</v>
      </c>
      <c r="E122" s="191" t="s">
        <v>1150</v>
      </c>
      <c r="F122" s="192" t="s">
        <v>1151</v>
      </c>
      <c r="G122" s="193" t="s">
        <v>339</v>
      </c>
      <c r="H122" s="194">
        <v>3</v>
      </c>
      <c r="I122" s="195"/>
      <c r="J122" s="196">
        <f t="shared" si="0"/>
        <v>0</v>
      </c>
      <c r="K122" s="192" t="s">
        <v>156</v>
      </c>
      <c r="L122" s="59"/>
      <c r="M122" s="197" t="s">
        <v>21</v>
      </c>
      <c r="N122" s="198" t="s">
        <v>42</v>
      </c>
      <c r="O122" s="40"/>
      <c r="P122" s="199">
        <f t="shared" si="1"/>
        <v>0</v>
      </c>
      <c r="Q122" s="199">
        <v>0.10661</v>
      </c>
      <c r="R122" s="199">
        <f t="shared" si="2"/>
        <v>0.31983</v>
      </c>
      <c r="S122" s="199">
        <v>0</v>
      </c>
      <c r="T122" s="200">
        <f t="shared" si="3"/>
        <v>0</v>
      </c>
      <c r="AR122" s="22" t="s">
        <v>157</v>
      </c>
      <c r="AT122" s="22" t="s">
        <v>152</v>
      </c>
      <c r="AU122" s="22" t="s">
        <v>81</v>
      </c>
      <c r="AY122" s="22" t="s">
        <v>150</v>
      </c>
      <c r="BE122" s="201">
        <f t="shared" si="4"/>
        <v>0</v>
      </c>
      <c r="BF122" s="201">
        <f t="shared" si="5"/>
        <v>0</v>
      </c>
      <c r="BG122" s="201">
        <f t="shared" si="6"/>
        <v>0</v>
      </c>
      <c r="BH122" s="201">
        <f t="shared" si="7"/>
        <v>0</v>
      </c>
      <c r="BI122" s="201">
        <f t="shared" si="8"/>
        <v>0</v>
      </c>
      <c r="BJ122" s="22" t="s">
        <v>79</v>
      </c>
      <c r="BK122" s="201">
        <f t="shared" si="9"/>
        <v>0</v>
      </c>
      <c r="BL122" s="22" t="s">
        <v>157</v>
      </c>
      <c r="BM122" s="22" t="s">
        <v>1152</v>
      </c>
    </row>
    <row r="123" spans="2:65" s="1" customFormat="1" ht="22.9" customHeight="1">
      <c r="B123" s="39"/>
      <c r="C123" s="190" t="s">
        <v>247</v>
      </c>
      <c r="D123" s="190" t="s">
        <v>152</v>
      </c>
      <c r="E123" s="191" t="s">
        <v>1153</v>
      </c>
      <c r="F123" s="192" t="s">
        <v>1154</v>
      </c>
      <c r="G123" s="193" t="s">
        <v>339</v>
      </c>
      <c r="H123" s="194">
        <v>3</v>
      </c>
      <c r="I123" s="195"/>
      <c r="J123" s="196">
        <f t="shared" si="0"/>
        <v>0</v>
      </c>
      <c r="K123" s="192" t="s">
        <v>156</v>
      </c>
      <c r="L123" s="59"/>
      <c r="M123" s="197" t="s">
        <v>21</v>
      </c>
      <c r="N123" s="198" t="s">
        <v>42</v>
      </c>
      <c r="O123" s="40"/>
      <c r="P123" s="199">
        <f t="shared" si="1"/>
        <v>0</v>
      </c>
      <c r="Q123" s="199">
        <v>2.4240000000000001E-2</v>
      </c>
      <c r="R123" s="199">
        <f t="shared" si="2"/>
        <v>7.2720000000000007E-2</v>
      </c>
      <c r="S123" s="199">
        <v>0</v>
      </c>
      <c r="T123" s="200">
        <f t="shared" si="3"/>
        <v>0</v>
      </c>
      <c r="AR123" s="22" t="s">
        <v>157</v>
      </c>
      <c r="AT123" s="22" t="s">
        <v>152</v>
      </c>
      <c r="AU123" s="22" t="s">
        <v>81</v>
      </c>
      <c r="AY123" s="22" t="s">
        <v>150</v>
      </c>
      <c r="BE123" s="201">
        <f t="shared" si="4"/>
        <v>0</v>
      </c>
      <c r="BF123" s="201">
        <f t="shared" si="5"/>
        <v>0</v>
      </c>
      <c r="BG123" s="201">
        <f t="shared" si="6"/>
        <v>0</v>
      </c>
      <c r="BH123" s="201">
        <f t="shared" si="7"/>
        <v>0</v>
      </c>
      <c r="BI123" s="201">
        <f t="shared" si="8"/>
        <v>0</v>
      </c>
      <c r="BJ123" s="22" t="s">
        <v>79</v>
      </c>
      <c r="BK123" s="201">
        <f t="shared" si="9"/>
        <v>0</v>
      </c>
      <c r="BL123" s="22" t="s">
        <v>157</v>
      </c>
      <c r="BM123" s="22" t="s">
        <v>1155</v>
      </c>
    </row>
    <row r="124" spans="2:65" s="1" customFormat="1" ht="22.9" customHeight="1">
      <c r="B124" s="39"/>
      <c r="C124" s="190" t="s">
        <v>255</v>
      </c>
      <c r="D124" s="190" t="s">
        <v>152</v>
      </c>
      <c r="E124" s="191" t="s">
        <v>1156</v>
      </c>
      <c r="F124" s="192" t="s">
        <v>1157</v>
      </c>
      <c r="G124" s="193" t="s">
        <v>339</v>
      </c>
      <c r="H124" s="194">
        <v>3</v>
      </c>
      <c r="I124" s="195"/>
      <c r="J124" s="196">
        <f t="shared" si="0"/>
        <v>0</v>
      </c>
      <c r="K124" s="192" t="s">
        <v>156</v>
      </c>
      <c r="L124" s="59"/>
      <c r="M124" s="197" t="s">
        <v>21</v>
      </c>
      <c r="N124" s="198" t="s">
        <v>42</v>
      </c>
      <c r="O124" s="40"/>
      <c r="P124" s="199">
        <f t="shared" si="1"/>
        <v>0</v>
      </c>
      <c r="Q124" s="199">
        <v>0</v>
      </c>
      <c r="R124" s="199">
        <f t="shared" si="2"/>
        <v>0</v>
      </c>
      <c r="S124" s="199">
        <v>0</v>
      </c>
      <c r="T124" s="200">
        <f t="shared" si="3"/>
        <v>0</v>
      </c>
      <c r="AR124" s="22" t="s">
        <v>157</v>
      </c>
      <c r="AT124" s="22" t="s">
        <v>152</v>
      </c>
      <c r="AU124" s="22" t="s">
        <v>81</v>
      </c>
      <c r="AY124" s="22" t="s">
        <v>150</v>
      </c>
      <c r="BE124" s="201">
        <f t="shared" si="4"/>
        <v>0</v>
      </c>
      <c r="BF124" s="201">
        <f t="shared" si="5"/>
        <v>0</v>
      </c>
      <c r="BG124" s="201">
        <f t="shared" si="6"/>
        <v>0</v>
      </c>
      <c r="BH124" s="201">
        <f t="shared" si="7"/>
        <v>0</v>
      </c>
      <c r="BI124" s="201">
        <f t="shared" si="8"/>
        <v>0</v>
      </c>
      <c r="BJ124" s="22" t="s">
        <v>79</v>
      </c>
      <c r="BK124" s="201">
        <f t="shared" si="9"/>
        <v>0</v>
      </c>
      <c r="BL124" s="22" t="s">
        <v>157</v>
      </c>
      <c r="BM124" s="22" t="s">
        <v>1158</v>
      </c>
    </row>
    <row r="125" spans="2:65" s="1" customFormat="1" ht="22.9" customHeight="1">
      <c r="B125" s="39"/>
      <c r="C125" s="190" t="s">
        <v>9</v>
      </c>
      <c r="D125" s="190" t="s">
        <v>152</v>
      </c>
      <c r="E125" s="191" t="s">
        <v>1159</v>
      </c>
      <c r="F125" s="192" t="s">
        <v>1160</v>
      </c>
      <c r="G125" s="193" t="s">
        <v>339</v>
      </c>
      <c r="H125" s="194">
        <v>3</v>
      </c>
      <c r="I125" s="195"/>
      <c r="J125" s="196">
        <f t="shared" si="0"/>
        <v>0</v>
      </c>
      <c r="K125" s="192" t="s">
        <v>156</v>
      </c>
      <c r="L125" s="59"/>
      <c r="M125" s="197" t="s">
        <v>21</v>
      </c>
      <c r="N125" s="198" t="s">
        <v>42</v>
      </c>
      <c r="O125" s="40"/>
      <c r="P125" s="199">
        <f t="shared" si="1"/>
        <v>0</v>
      </c>
      <c r="Q125" s="199">
        <v>0.18784999999999999</v>
      </c>
      <c r="R125" s="199">
        <f t="shared" si="2"/>
        <v>0.56355</v>
      </c>
      <c r="S125" s="199">
        <v>0</v>
      </c>
      <c r="T125" s="200">
        <f t="shared" si="3"/>
        <v>0</v>
      </c>
      <c r="AR125" s="22" t="s">
        <v>157</v>
      </c>
      <c r="AT125" s="22" t="s">
        <v>152</v>
      </c>
      <c r="AU125" s="22" t="s">
        <v>81</v>
      </c>
      <c r="AY125" s="22" t="s">
        <v>150</v>
      </c>
      <c r="BE125" s="201">
        <f t="shared" si="4"/>
        <v>0</v>
      </c>
      <c r="BF125" s="201">
        <f t="shared" si="5"/>
        <v>0</v>
      </c>
      <c r="BG125" s="201">
        <f t="shared" si="6"/>
        <v>0</v>
      </c>
      <c r="BH125" s="201">
        <f t="shared" si="7"/>
        <v>0</v>
      </c>
      <c r="BI125" s="201">
        <f t="shared" si="8"/>
        <v>0</v>
      </c>
      <c r="BJ125" s="22" t="s">
        <v>79</v>
      </c>
      <c r="BK125" s="201">
        <f t="shared" si="9"/>
        <v>0</v>
      </c>
      <c r="BL125" s="22" t="s">
        <v>157</v>
      </c>
      <c r="BM125" s="22" t="s">
        <v>1161</v>
      </c>
    </row>
    <row r="126" spans="2:65" s="1" customFormat="1" ht="14.45" customHeight="1">
      <c r="B126" s="39"/>
      <c r="C126" s="190" t="s">
        <v>263</v>
      </c>
      <c r="D126" s="190" t="s">
        <v>152</v>
      </c>
      <c r="E126" s="191" t="s">
        <v>1162</v>
      </c>
      <c r="F126" s="192" t="s">
        <v>1163</v>
      </c>
      <c r="G126" s="193" t="s">
        <v>339</v>
      </c>
      <c r="H126" s="194">
        <v>1</v>
      </c>
      <c r="I126" s="195"/>
      <c r="J126" s="196">
        <f t="shared" si="0"/>
        <v>0</v>
      </c>
      <c r="K126" s="192" t="s">
        <v>156</v>
      </c>
      <c r="L126" s="59"/>
      <c r="M126" s="197" t="s">
        <v>21</v>
      </c>
      <c r="N126" s="198" t="s">
        <v>42</v>
      </c>
      <c r="O126" s="40"/>
      <c r="P126" s="199">
        <f t="shared" si="1"/>
        <v>0</v>
      </c>
      <c r="Q126" s="199">
        <v>7.0200000000000002E-3</v>
      </c>
      <c r="R126" s="199">
        <f t="shared" si="2"/>
        <v>7.0200000000000002E-3</v>
      </c>
      <c r="S126" s="199">
        <v>0</v>
      </c>
      <c r="T126" s="200">
        <f t="shared" si="3"/>
        <v>0</v>
      </c>
      <c r="AR126" s="22" t="s">
        <v>157</v>
      </c>
      <c r="AT126" s="22" t="s">
        <v>152</v>
      </c>
      <c r="AU126" s="22" t="s">
        <v>81</v>
      </c>
      <c r="AY126" s="22" t="s">
        <v>150</v>
      </c>
      <c r="BE126" s="201">
        <f t="shared" si="4"/>
        <v>0</v>
      </c>
      <c r="BF126" s="201">
        <f t="shared" si="5"/>
        <v>0</v>
      </c>
      <c r="BG126" s="201">
        <f t="shared" si="6"/>
        <v>0</v>
      </c>
      <c r="BH126" s="201">
        <f t="shared" si="7"/>
        <v>0</v>
      </c>
      <c r="BI126" s="201">
        <f t="shared" si="8"/>
        <v>0</v>
      </c>
      <c r="BJ126" s="22" t="s">
        <v>79</v>
      </c>
      <c r="BK126" s="201">
        <f t="shared" si="9"/>
        <v>0</v>
      </c>
      <c r="BL126" s="22" t="s">
        <v>157</v>
      </c>
      <c r="BM126" s="22" t="s">
        <v>1164</v>
      </c>
    </row>
    <row r="127" spans="2:65" s="1" customFormat="1" ht="22.9" customHeight="1">
      <c r="B127" s="39"/>
      <c r="C127" s="225" t="s">
        <v>268</v>
      </c>
      <c r="D127" s="225" t="s">
        <v>180</v>
      </c>
      <c r="E127" s="226" t="s">
        <v>1165</v>
      </c>
      <c r="F127" s="227" t="s">
        <v>1166</v>
      </c>
      <c r="G127" s="228" t="s">
        <v>339</v>
      </c>
      <c r="H127" s="229">
        <v>1</v>
      </c>
      <c r="I127" s="230"/>
      <c r="J127" s="231">
        <f t="shared" si="0"/>
        <v>0</v>
      </c>
      <c r="K127" s="227" t="s">
        <v>156</v>
      </c>
      <c r="L127" s="232"/>
      <c r="M127" s="233" t="s">
        <v>21</v>
      </c>
      <c r="N127" s="234" t="s">
        <v>42</v>
      </c>
      <c r="O127" s="40"/>
      <c r="P127" s="199">
        <f t="shared" si="1"/>
        <v>0</v>
      </c>
      <c r="Q127" s="199">
        <v>0.06</v>
      </c>
      <c r="R127" s="199">
        <f t="shared" si="2"/>
        <v>0.06</v>
      </c>
      <c r="S127" s="199">
        <v>0</v>
      </c>
      <c r="T127" s="200">
        <f t="shared" si="3"/>
        <v>0</v>
      </c>
      <c r="AR127" s="22" t="s">
        <v>183</v>
      </c>
      <c r="AT127" s="22" t="s">
        <v>180</v>
      </c>
      <c r="AU127" s="22" t="s">
        <v>81</v>
      </c>
      <c r="AY127" s="22" t="s">
        <v>150</v>
      </c>
      <c r="BE127" s="201">
        <f t="shared" si="4"/>
        <v>0</v>
      </c>
      <c r="BF127" s="201">
        <f t="shared" si="5"/>
        <v>0</v>
      </c>
      <c r="BG127" s="201">
        <f t="shared" si="6"/>
        <v>0</v>
      </c>
      <c r="BH127" s="201">
        <f t="shared" si="7"/>
        <v>0</v>
      </c>
      <c r="BI127" s="201">
        <f t="shared" si="8"/>
        <v>0</v>
      </c>
      <c r="BJ127" s="22" t="s">
        <v>79</v>
      </c>
      <c r="BK127" s="201">
        <f t="shared" si="9"/>
        <v>0</v>
      </c>
      <c r="BL127" s="22" t="s">
        <v>157</v>
      </c>
      <c r="BM127" s="22" t="s">
        <v>1167</v>
      </c>
    </row>
    <row r="128" spans="2:65" s="10" customFormat="1" ht="29.85" customHeight="1">
      <c r="B128" s="174"/>
      <c r="C128" s="175"/>
      <c r="D128" s="176" t="s">
        <v>70</v>
      </c>
      <c r="E128" s="188" t="s">
        <v>196</v>
      </c>
      <c r="F128" s="188" t="s">
        <v>345</v>
      </c>
      <c r="G128" s="175"/>
      <c r="H128" s="175"/>
      <c r="I128" s="178"/>
      <c r="J128" s="189">
        <f>BK128</f>
        <v>0</v>
      </c>
      <c r="K128" s="175"/>
      <c r="L128" s="180"/>
      <c r="M128" s="181"/>
      <c r="N128" s="182"/>
      <c r="O128" s="182"/>
      <c r="P128" s="183">
        <f>SUM(P129:P130)</f>
        <v>0</v>
      </c>
      <c r="Q128" s="182"/>
      <c r="R128" s="183">
        <f>SUM(R129:R130)</f>
        <v>0</v>
      </c>
      <c r="S128" s="182"/>
      <c r="T128" s="184">
        <f>SUM(T129:T130)</f>
        <v>0.78</v>
      </c>
      <c r="AR128" s="185" t="s">
        <v>79</v>
      </c>
      <c r="AT128" s="186" t="s">
        <v>70</v>
      </c>
      <c r="AU128" s="186" t="s">
        <v>79</v>
      </c>
      <c r="AY128" s="185" t="s">
        <v>150</v>
      </c>
      <c r="BK128" s="187">
        <f>SUM(BK129:BK130)</f>
        <v>0</v>
      </c>
    </row>
    <row r="129" spans="2:65" s="1" customFormat="1" ht="14.45" customHeight="1">
      <c r="B129" s="39"/>
      <c r="C129" s="190" t="s">
        <v>276</v>
      </c>
      <c r="D129" s="190" t="s">
        <v>152</v>
      </c>
      <c r="E129" s="191" t="s">
        <v>1168</v>
      </c>
      <c r="F129" s="192" t="s">
        <v>1169</v>
      </c>
      <c r="G129" s="193" t="s">
        <v>260</v>
      </c>
      <c r="H129" s="194">
        <v>20</v>
      </c>
      <c r="I129" s="195"/>
      <c r="J129" s="196">
        <f>ROUND(I129*H129,2)</f>
        <v>0</v>
      </c>
      <c r="K129" s="192" t="s">
        <v>156</v>
      </c>
      <c r="L129" s="59"/>
      <c r="M129" s="197" t="s">
        <v>21</v>
      </c>
      <c r="N129" s="198" t="s">
        <v>42</v>
      </c>
      <c r="O129" s="40"/>
      <c r="P129" s="199">
        <f>O129*H129</f>
        <v>0</v>
      </c>
      <c r="Q129" s="199">
        <v>0</v>
      </c>
      <c r="R129" s="199">
        <f>Q129*H129</f>
        <v>0</v>
      </c>
      <c r="S129" s="199">
        <v>8.9999999999999993E-3</v>
      </c>
      <c r="T129" s="200">
        <f>S129*H129</f>
        <v>0.18</v>
      </c>
      <c r="AR129" s="22" t="s">
        <v>157</v>
      </c>
      <c r="AT129" s="22" t="s">
        <v>152</v>
      </c>
      <c r="AU129" s="22" t="s">
        <v>81</v>
      </c>
      <c r="AY129" s="22" t="s">
        <v>150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2" t="s">
        <v>79</v>
      </c>
      <c r="BK129" s="201">
        <f>ROUND(I129*H129,2)</f>
        <v>0</v>
      </c>
      <c r="BL129" s="22" t="s">
        <v>157</v>
      </c>
      <c r="BM129" s="22" t="s">
        <v>1170</v>
      </c>
    </row>
    <row r="130" spans="2:65" s="1" customFormat="1" ht="14.45" customHeight="1">
      <c r="B130" s="39"/>
      <c r="C130" s="190" t="s">
        <v>281</v>
      </c>
      <c r="D130" s="190" t="s">
        <v>152</v>
      </c>
      <c r="E130" s="191" t="s">
        <v>1171</v>
      </c>
      <c r="F130" s="192" t="s">
        <v>1172</v>
      </c>
      <c r="G130" s="193" t="s">
        <v>260</v>
      </c>
      <c r="H130" s="194">
        <v>15</v>
      </c>
      <c r="I130" s="195"/>
      <c r="J130" s="196">
        <f>ROUND(I130*H130,2)</f>
        <v>0</v>
      </c>
      <c r="K130" s="192" t="s">
        <v>156</v>
      </c>
      <c r="L130" s="59"/>
      <c r="M130" s="197" t="s">
        <v>21</v>
      </c>
      <c r="N130" s="198" t="s">
        <v>42</v>
      </c>
      <c r="O130" s="40"/>
      <c r="P130" s="199">
        <f>O130*H130</f>
        <v>0</v>
      </c>
      <c r="Q130" s="199">
        <v>0</v>
      </c>
      <c r="R130" s="199">
        <f>Q130*H130</f>
        <v>0</v>
      </c>
      <c r="S130" s="199">
        <v>0.04</v>
      </c>
      <c r="T130" s="200">
        <f>S130*H130</f>
        <v>0.6</v>
      </c>
      <c r="AR130" s="22" t="s">
        <v>157</v>
      </c>
      <c r="AT130" s="22" t="s">
        <v>152</v>
      </c>
      <c r="AU130" s="22" t="s">
        <v>81</v>
      </c>
      <c r="AY130" s="22" t="s">
        <v>150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22" t="s">
        <v>79</v>
      </c>
      <c r="BK130" s="201">
        <f>ROUND(I130*H130,2)</f>
        <v>0</v>
      </c>
      <c r="BL130" s="22" t="s">
        <v>157</v>
      </c>
      <c r="BM130" s="22" t="s">
        <v>1173</v>
      </c>
    </row>
    <row r="131" spans="2:65" s="10" customFormat="1" ht="37.35" customHeight="1">
      <c r="B131" s="174"/>
      <c r="C131" s="175"/>
      <c r="D131" s="176" t="s">
        <v>70</v>
      </c>
      <c r="E131" s="177" t="s">
        <v>456</v>
      </c>
      <c r="F131" s="177" t="s">
        <v>457</v>
      </c>
      <c r="G131" s="175"/>
      <c r="H131" s="175"/>
      <c r="I131" s="178"/>
      <c r="J131" s="179">
        <f>BK131</f>
        <v>0</v>
      </c>
      <c r="K131" s="175"/>
      <c r="L131" s="180"/>
      <c r="M131" s="181"/>
      <c r="N131" s="182"/>
      <c r="O131" s="182"/>
      <c r="P131" s="183">
        <f>P132+P149+P179</f>
        <v>0</v>
      </c>
      <c r="Q131" s="182"/>
      <c r="R131" s="183">
        <f>R132+R149+R179</f>
        <v>0.77488000000000001</v>
      </c>
      <c r="S131" s="182"/>
      <c r="T131" s="184">
        <f>T132+T149+T179</f>
        <v>4.2599999999999999E-2</v>
      </c>
      <c r="AR131" s="185" t="s">
        <v>81</v>
      </c>
      <c r="AT131" s="186" t="s">
        <v>70</v>
      </c>
      <c r="AU131" s="186" t="s">
        <v>71</v>
      </c>
      <c r="AY131" s="185" t="s">
        <v>150</v>
      </c>
      <c r="BK131" s="187">
        <f>BK132+BK149+BK179</f>
        <v>0</v>
      </c>
    </row>
    <row r="132" spans="2:65" s="10" customFormat="1" ht="19.899999999999999" customHeight="1">
      <c r="B132" s="174"/>
      <c r="C132" s="175"/>
      <c r="D132" s="176" t="s">
        <v>70</v>
      </c>
      <c r="E132" s="188" t="s">
        <v>1174</v>
      </c>
      <c r="F132" s="188" t="s">
        <v>1175</v>
      </c>
      <c r="G132" s="175"/>
      <c r="H132" s="175"/>
      <c r="I132" s="178"/>
      <c r="J132" s="189">
        <f>BK132</f>
        <v>0</v>
      </c>
      <c r="K132" s="175"/>
      <c r="L132" s="180"/>
      <c r="M132" s="181"/>
      <c r="N132" s="182"/>
      <c r="O132" s="182"/>
      <c r="P132" s="183">
        <f>SUM(P133:P148)</f>
        <v>0</v>
      </c>
      <c r="Q132" s="182"/>
      <c r="R132" s="183">
        <f>SUM(R133:R148)</f>
        <v>0.16632999999999998</v>
      </c>
      <c r="S132" s="182"/>
      <c r="T132" s="184">
        <f>SUM(T133:T148)</f>
        <v>0</v>
      </c>
      <c r="AR132" s="185" t="s">
        <v>81</v>
      </c>
      <c r="AT132" s="186" t="s">
        <v>70</v>
      </c>
      <c r="AU132" s="186" t="s">
        <v>79</v>
      </c>
      <c r="AY132" s="185" t="s">
        <v>150</v>
      </c>
      <c r="BK132" s="187">
        <f>SUM(BK133:BK148)</f>
        <v>0</v>
      </c>
    </row>
    <row r="133" spans="2:65" s="1" customFormat="1" ht="14.45" customHeight="1">
      <c r="B133" s="39"/>
      <c r="C133" s="190" t="s">
        <v>286</v>
      </c>
      <c r="D133" s="190" t="s">
        <v>152</v>
      </c>
      <c r="E133" s="191" t="s">
        <v>1176</v>
      </c>
      <c r="F133" s="192" t="s">
        <v>1177</v>
      </c>
      <c r="G133" s="193" t="s">
        <v>260</v>
      </c>
      <c r="H133" s="194">
        <v>11</v>
      </c>
      <c r="I133" s="195"/>
      <c r="J133" s="196">
        <f>ROUND(I133*H133,2)</f>
        <v>0</v>
      </c>
      <c r="K133" s="192" t="s">
        <v>156</v>
      </c>
      <c r="L133" s="59"/>
      <c r="M133" s="197" t="s">
        <v>21</v>
      </c>
      <c r="N133" s="198" t="s">
        <v>42</v>
      </c>
      <c r="O133" s="40"/>
      <c r="P133" s="199">
        <f>O133*H133</f>
        <v>0</v>
      </c>
      <c r="Q133" s="199">
        <v>1.25E-3</v>
      </c>
      <c r="R133" s="199">
        <f>Q133*H133</f>
        <v>1.375E-2</v>
      </c>
      <c r="S133" s="199">
        <v>0</v>
      </c>
      <c r="T133" s="200">
        <f>S133*H133</f>
        <v>0</v>
      </c>
      <c r="AR133" s="22" t="s">
        <v>232</v>
      </c>
      <c r="AT133" s="22" t="s">
        <v>152</v>
      </c>
      <c r="AU133" s="22" t="s">
        <v>81</v>
      </c>
      <c r="AY133" s="22" t="s">
        <v>150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22" t="s">
        <v>79</v>
      </c>
      <c r="BK133" s="201">
        <f>ROUND(I133*H133,2)</f>
        <v>0</v>
      </c>
      <c r="BL133" s="22" t="s">
        <v>232</v>
      </c>
      <c r="BM133" s="22" t="s">
        <v>1178</v>
      </c>
    </row>
    <row r="134" spans="2:65" s="1" customFormat="1" ht="14.45" customHeight="1">
      <c r="B134" s="39"/>
      <c r="C134" s="190" t="s">
        <v>291</v>
      </c>
      <c r="D134" s="190" t="s">
        <v>152</v>
      </c>
      <c r="E134" s="191" t="s">
        <v>1179</v>
      </c>
      <c r="F134" s="192" t="s">
        <v>1180</v>
      </c>
      <c r="G134" s="193" t="s">
        <v>260</v>
      </c>
      <c r="H134" s="194">
        <v>10</v>
      </c>
      <c r="I134" s="195"/>
      <c r="J134" s="196">
        <f>ROUND(I134*H134,2)</f>
        <v>0</v>
      </c>
      <c r="K134" s="192" t="s">
        <v>156</v>
      </c>
      <c r="L134" s="59"/>
      <c r="M134" s="197" t="s">
        <v>21</v>
      </c>
      <c r="N134" s="198" t="s">
        <v>42</v>
      </c>
      <c r="O134" s="40"/>
      <c r="P134" s="199">
        <f>O134*H134</f>
        <v>0</v>
      </c>
      <c r="Q134" s="199">
        <v>2.7699999999999999E-3</v>
      </c>
      <c r="R134" s="199">
        <f>Q134*H134</f>
        <v>2.7699999999999999E-2</v>
      </c>
      <c r="S134" s="199">
        <v>0</v>
      </c>
      <c r="T134" s="200">
        <f>S134*H134</f>
        <v>0</v>
      </c>
      <c r="AR134" s="22" t="s">
        <v>232</v>
      </c>
      <c r="AT134" s="22" t="s">
        <v>152</v>
      </c>
      <c r="AU134" s="22" t="s">
        <v>81</v>
      </c>
      <c r="AY134" s="22" t="s">
        <v>150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22" t="s">
        <v>79</v>
      </c>
      <c r="BK134" s="201">
        <f>ROUND(I134*H134,2)</f>
        <v>0</v>
      </c>
      <c r="BL134" s="22" t="s">
        <v>232</v>
      </c>
      <c r="BM134" s="22" t="s">
        <v>1181</v>
      </c>
    </row>
    <row r="135" spans="2:65" s="1" customFormat="1" ht="14.45" customHeight="1">
      <c r="B135" s="39"/>
      <c r="C135" s="190" t="s">
        <v>295</v>
      </c>
      <c r="D135" s="190" t="s">
        <v>152</v>
      </c>
      <c r="E135" s="191" t="s">
        <v>1182</v>
      </c>
      <c r="F135" s="192" t="s">
        <v>1183</v>
      </c>
      <c r="G135" s="193" t="s">
        <v>260</v>
      </c>
      <c r="H135" s="194">
        <v>10</v>
      </c>
      <c r="I135" s="195"/>
      <c r="J135" s="196">
        <f>ROUND(I135*H135,2)</f>
        <v>0</v>
      </c>
      <c r="K135" s="192" t="s">
        <v>156</v>
      </c>
      <c r="L135" s="59"/>
      <c r="M135" s="197" t="s">
        <v>21</v>
      </c>
      <c r="N135" s="198" t="s">
        <v>42</v>
      </c>
      <c r="O135" s="40"/>
      <c r="P135" s="199">
        <f>O135*H135</f>
        <v>0</v>
      </c>
      <c r="Q135" s="199">
        <v>2.9E-4</v>
      </c>
      <c r="R135" s="199">
        <f>Q135*H135</f>
        <v>2.8999999999999998E-3</v>
      </c>
      <c r="S135" s="199">
        <v>0</v>
      </c>
      <c r="T135" s="200">
        <f>S135*H135</f>
        <v>0</v>
      </c>
      <c r="AR135" s="22" t="s">
        <v>232</v>
      </c>
      <c r="AT135" s="22" t="s">
        <v>152</v>
      </c>
      <c r="AU135" s="22" t="s">
        <v>81</v>
      </c>
      <c r="AY135" s="22" t="s">
        <v>150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22" t="s">
        <v>79</v>
      </c>
      <c r="BK135" s="201">
        <f>ROUND(I135*H135,2)</f>
        <v>0</v>
      </c>
      <c r="BL135" s="22" t="s">
        <v>232</v>
      </c>
      <c r="BM135" s="22" t="s">
        <v>1184</v>
      </c>
    </row>
    <row r="136" spans="2:65" s="1" customFormat="1" ht="14.45" customHeight="1">
      <c r="B136" s="39"/>
      <c r="C136" s="190" t="s">
        <v>299</v>
      </c>
      <c r="D136" s="190" t="s">
        <v>152</v>
      </c>
      <c r="E136" s="191" t="s">
        <v>1185</v>
      </c>
      <c r="F136" s="192" t="s">
        <v>1186</v>
      </c>
      <c r="G136" s="193" t="s">
        <v>260</v>
      </c>
      <c r="H136" s="194">
        <v>10</v>
      </c>
      <c r="I136" s="195"/>
      <c r="J136" s="196">
        <f>ROUND(I136*H136,2)</f>
        <v>0</v>
      </c>
      <c r="K136" s="192" t="s">
        <v>156</v>
      </c>
      <c r="L136" s="59"/>
      <c r="M136" s="197" t="s">
        <v>21</v>
      </c>
      <c r="N136" s="198" t="s">
        <v>42</v>
      </c>
      <c r="O136" s="40"/>
      <c r="P136" s="199">
        <f>O136*H136</f>
        <v>0</v>
      </c>
      <c r="Q136" s="199">
        <v>3.5E-4</v>
      </c>
      <c r="R136" s="199">
        <f>Q136*H136</f>
        <v>3.5000000000000001E-3</v>
      </c>
      <c r="S136" s="199">
        <v>0</v>
      </c>
      <c r="T136" s="200">
        <f>S136*H136</f>
        <v>0</v>
      </c>
      <c r="AR136" s="22" t="s">
        <v>232</v>
      </c>
      <c r="AT136" s="22" t="s">
        <v>152</v>
      </c>
      <c r="AU136" s="22" t="s">
        <v>81</v>
      </c>
      <c r="AY136" s="22" t="s">
        <v>150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22" t="s">
        <v>79</v>
      </c>
      <c r="BK136" s="201">
        <f>ROUND(I136*H136,2)</f>
        <v>0</v>
      </c>
      <c r="BL136" s="22" t="s">
        <v>232</v>
      </c>
      <c r="BM136" s="22" t="s">
        <v>1187</v>
      </c>
    </row>
    <row r="137" spans="2:65" s="1" customFormat="1" ht="14.45" customHeight="1">
      <c r="B137" s="39"/>
      <c r="C137" s="190" t="s">
        <v>304</v>
      </c>
      <c r="D137" s="190" t="s">
        <v>152</v>
      </c>
      <c r="E137" s="191" t="s">
        <v>1188</v>
      </c>
      <c r="F137" s="192" t="s">
        <v>1189</v>
      </c>
      <c r="G137" s="193" t="s">
        <v>260</v>
      </c>
      <c r="H137" s="194">
        <v>85</v>
      </c>
      <c r="I137" s="195"/>
      <c r="J137" s="196">
        <f>ROUND(I137*H137,2)</f>
        <v>0</v>
      </c>
      <c r="K137" s="192" t="s">
        <v>156</v>
      </c>
      <c r="L137" s="59"/>
      <c r="M137" s="197" t="s">
        <v>21</v>
      </c>
      <c r="N137" s="198" t="s">
        <v>42</v>
      </c>
      <c r="O137" s="40"/>
      <c r="P137" s="199">
        <f>O137*H137</f>
        <v>0</v>
      </c>
      <c r="Q137" s="199">
        <v>1.14E-3</v>
      </c>
      <c r="R137" s="199">
        <f>Q137*H137</f>
        <v>9.69E-2</v>
      </c>
      <c r="S137" s="199">
        <v>0</v>
      </c>
      <c r="T137" s="200">
        <f>S137*H137</f>
        <v>0</v>
      </c>
      <c r="AR137" s="22" t="s">
        <v>232</v>
      </c>
      <c r="AT137" s="22" t="s">
        <v>152</v>
      </c>
      <c r="AU137" s="22" t="s">
        <v>81</v>
      </c>
      <c r="AY137" s="22" t="s">
        <v>150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22" t="s">
        <v>79</v>
      </c>
      <c r="BK137" s="201">
        <f>ROUND(I137*H137,2)</f>
        <v>0</v>
      </c>
      <c r="BL137" s="22" t="s">
        <v>232</v>
      </c>
      <c r="BM137" s="22" t="s">
        <v>1190</v>
      </c>
    </row>
    <row r="138" spans="2:65" s="11" customFormat="1" ht="13.5">
      <c r="B138" s="202"/>
      <c r="C138" s="203"/>
      <c r="D138" s="204" t="s">
        <v>159</v>
      </c>
      <c r="E138" s="205" t="s">
        <v>21</v>
      </c>
      <c r="F138" s="206" t="s">
        <v>1191</v>
      </c>
      <c r="G138" s="203"/>
      <c r="H138" s="207">
        <v>85</v>
      </c>
      <c r="I138" s="208"/>
      <c r="J138" s="203"/>
      <c r="K138" s="203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159</v>
      </c>
      <c r="AU138" s="213" t="s">
        <v>81</v>
      </c>
      <c r="AV138" s="11" t="s">
        <v>81</v>
      </c>
      <c r="AW138" s="11" t="s">
        <v>35</v>
      </c>
      <c r="AX138" s="11" t="s">
        <v>79</v>
      </c>
      <c r="AY138" s="213" t="s">
        <v>150</v>
      </c>
    </row>
    <row r="139" spans="2:65" s="1" customFormat="1" ht="14.45" customHeight="1">
      <c r="B139" s="39"/>
      <c r="C139" s="190" t="s">
        <v>309</v>
      </c>
      <c r="D139" s="190" t="s">
        <v>152</v>
      </c>
      <c r="E139" s="191" t="s">
        <v>1192</v>
      </c>
      <c r="F139" s="192" t="s">
        <v>1193</v>
      </c>
      <c r="G139" s="193" t="s">
        <v>339</v>
      </c>
      <c r="H139" s="194">
        <v>6</v>
      </c>
      <c r="I139" s="195"/>
      <c r="J139" s="196">
        <f t="shared" ref="J139:J145" si="10">ROUND(I139*H139,2)</f>
        <v>0</v>
      </c>
      <c r="K139" s="192" t="s">
        <v>156</v>
      </c>
      <c r="L139" s="59"/>
      <c r="M139" s="197" t="s">
        <v>21</v>
      </c>
      <c r="N139" s="198" t="s">
        <v>42</v>
      </c>
      <c r="O139" s="40"/>
      <c r="P139" s="199">
        <f t="shared" ref="P139:P145" si="11">O139*H139</f>
        <v>0</v>
      </c>
      <c r="Q139" s="199">
        <v>0</v>
      </c>
      <c r="R139" s="199">
        <f t="shared" ref="R139:R145" si="12">Q139*H139</f>
        <v>0</v>
      </c>
      <c r="S139" s="199">
        <v>0</v>
      </c>
      <c r="T139" s="200">
        <f t="shared" ref="T139:T145" si="13">S139*H139</f>
        <v>0</v>
      </c>
      <c r="AR139" s="22" t="s">
        <v>232</v>
      </c>
      <c r="AT139" s="22" t="s">
        <v>152</v>
      </c>
      <c r="AU139" s="22" t="s">
        <v>81</v>
      </c>
      <c r="AY139" s="22" t="s">
        <v>150</v>
      </c>
      <c r="BE139" s="201">
        <f t="shared" ref="BE139:BE145" si="14">IF(N139="základní",J139,0)</f>
        <v>0</v>
      </c>
      <c r="BF139" s="201">
        <f t="shared" ref="BF139:BF145" si="15">IF(N139="snížená",J139,0)</f>
        <v>0</v>
      </c>
      <c r="BG139" s="201">
        <f t="shared" ref="BG139:BG145" si="16">IF(N139="zákl. přenesená",J139,0)</f>
        <v>0</v>
      </c>
      <c r="BH139" s="201">
        <f t="shared" ref="BH139:BH145" si="17">IF(N139="sníž. přenesená",J139,0)</f>
        <v>0</v>
      </c>
      <c r="BI139" s="201">
        <f t="shared" ref="BI139:BI145" si="18">IF(N139="nulová",J139,0)</f>
        <v>0</v>
      </c>
      <c r="BJ139" s="22" t="s">
        <v>79</v>
      </c>
      <c r="BK139" s="201">
        <f t="shared" ref="BK139:BK145" si="19">ROUND(I139*H139,2)</f>
        <v>0</v>
      </c>
      <c r="BL139" s="22" t="s">
        <v>232</v>
      </c>
      <c r="BM139" s="22" t="s">
        <v>1194</v>
      </c>
    </row>
    <row r="140" spans="2:65" s="1" customFormat="1" ht="14.45" customHeight="1">
      <c r="B140" s="39"/>
      <c r="C140" s="190" t="s">
        <v>314</v>
      </c>
      <c r="D140" s="190" t="s">
        <v>152</v>
      </c>
      <c r="E140" s="191" t="s">
        <v>1195</v>
      </c>
      <c r="F140" s="192" t="s">
        <v>1196</v>
      </c>
      <c r="G140" s="193" t="s">
        <v>339</v>
      </c>
      <c r="H140" s="194">
        <v>4</v>
      </c>
      <c r="I140" s="195"/>
      <c r="J140" s="196">
        <f t="shared" si="10"/>
        <v>0</v>
      </c>
      <c r="K140" s="192" t="s">
        <v>156</v>
      </c>
      <c r="L140" s="59"/>
      <c r="M140" s="197" t="s">
        <v>21</v>
      </c>
      <c r="N140" s="198" t="s">
        <v>42</v>
      </c>
      <c r="O140" s="40"/>
      <c r="P140" s="199">
        <f t="shared" si="11"/>
        <v>0</v>
      </c>
      <c r="Q140" s="199">
        <v>0</v>
      </c>
      <c r="R140" s="199">
        <f t="shared" si="12"/>
        <v>0</v>
      </c>
      <c r="S140" s="199">
        <v>0</v>
      </c>
      <c r="T140" s="200">
        <f t="shared" si="13"/>
        <v>0</v>
      </c>
      <c r="AR140" s="22" t="s">
        <v>232</v>
      </c>
      <c r="AT140" s="22" t="s">
        <v>152</v>
      </c>
      <c r="AU140" s="22" t="s">
        <v>81</v>
      </c>
      <c r="AY140" s="22" t="s">
        <v>150</v>
      </c>
      <c r="BE140" s="201">
        <f t="shared" si="14"/>
        <v>0</v>
      </c>
      <c r="BF140" s="201">
        <f t="shared" si="15"/>
        <v>0</v>
      </c>
      <c r="BG140" s="201">
        <f t="shared" si="16"/>
        <v>0</v>
      </c>
      <c r="BH140" s="201">
        <f t="shared" si="17"/>
        <v>0</v>
      </c>
      <c r="BI140" s="201">
        <f t="shared" si="18"/>
        <v>0</v>
      </c>
      <c r="BJ140" s="22" t="s">
        <v>79</v>
      </c>
      <c r="BK140" s="201">
        <f t="shared" si="19"/>
        <v>0</v>
      </c>
      <c r="BL140" s="22" t="s">
        <v>232</v>
      </c>
      <c r="BM140" s="22" t="s">
        <v>1197</v>
      </c>
    </row>
    <row r="141" spans="2:65" s="1" customFormat="1" ht="14.45" customHeight="1">
      <c r="B141" s="39"/>
      <c r="C141" s="190" t="s">
        <v>320</v>
      </c>
      <c r="D141" s="190" t="s">
        <v>152</v>
      </c>
      <c r="E141" s="191" t="s">
        <v>1198</v>
      </c>
      <c r="F141" s="192" t="s">
        <v>1199</v>
      </c>
      <c r="G141" s="193" t="s">
        <v>339</v>
      </c>
      <c r="H141" s="194">
        <v>8</v>
      </c>
      <c r="I141" s="195"/>
      <c r="J141" s="196">
        <f t="shared" si="10"/>
        <v>0</v>
      </c>
      <c r="K141" s="192" t="s">
        <v>156</v>
      </c>
      <c r="L141" s="59"/>
      <c r="M141" s="197" t="s">
        <v>21</v>
      </c>
      <c r="N141" s="198" t="s">
        <v>42</v>
      </c>
      <c r="O141" s="40"/>
      <c r="P141" s="199">
        <f t="shared" si="11"/>
        <v>0</v>
      </c>
      <c r="Q141" s="199">
        <v>0</v>
      </c>
      <c r="R141" s="199">
        <f t="shared" si="12"/>
        <v>0</v>
      </c>
      <c r="S141" s="199">
        <v>0</v>
      </c>
      <c r="T141" s="200">
        <f t="shared" si="13"/>
        <v>0</v>
      </c>
      <c r="AR141" s="22" t="s">
        <v>232</v>
      </c>
      <c r="AT141" s="22" t="s">
        <v>152</v>
      </c>
      <c r="AU141" s="22" t="s">
        <v>81</v>
      </c>
      <c r="AY141" s="22" t="s">
        <v>150</v>
      </c>
      <c r="BE141" s="201">
        <f t="shared" si="14"/>
        <v>0</v>
      </c>
      <c r="BF141" s="201">
        <f t="shared" si="15"/>
        <v>0</v>
      </c>
      <c r="BG141" s="201">
        <f t="shared" si="16"/>
        <v>0</v>
      </c>
      <c r="BH141" s="201">
        <f t="shared" si="17"/>
        <v>0</v>
      </c>
      <c r="BI141" s="201">
        <f t="shared" si="18"/>
        <v>0</v>
      </c>
      <c r="BJ141" s="22" t="s">
        <v>79</v>
      </c>
      <c r="BK141" s="201">
        <f t="shared" si="19"/>
        <v>0</v>
      </c>
      <c r="BL141" s="22" t="s">
        <v>232</v>
      </c>
      <c r="BM141" s="22" t="s">
        <v>1200</v>
      </c>
    </row>
    <row r="142" spans="2:65" s="1" customFormat="1" ht="22.9" customHeight="1">
      <c r="B142" s="39"/>
      <c r="C142" s="190" t="s">
        <v>326</v>
      </c>
      <c r="D142" s="190" t="s">
        <v>152</v>
      </c>
      <c r="E142" s="191" t="s">
        <v>1201</v>
      </c>
      <c r="F142" s="192" t="s">
        <v>1202</v>
      </c>
      <c r="G142" s="193" t="s">
        <v>339</v>
      </c>
      <c r="H142" s="194">
        <v>4</v>
      </c>
      <c r="I142" s="195"/>
      <c r="J142" s="196">
        <f t="shared" si="10"/>
        <v>0</v>
      </c>
      <c r="K142" s="192" t="s">
        <v>156</v>
      </c>
      <c r="L142" s="59"/>
      <c r="M142" s="197" t="s">
        <v>21</v>
      </c>
      <c r="N142" s="198" t="s">
        <v>42</v>
      </c>
      <c r="O142" s="40"/>
      <c r="P142" s="199">
        <f t="shared" si="11"/>
        <v>0</v>
      </c>
      <c r="Q142" s="199">
        <v>8.9999999999999998E-4</v>
      </c>
      <c r="R142" s="199">
        <f t="shared" si="12"/>
        <v>3.5999999999999999E-3</v>
      </c>
      <c r="S142" s="199">
        <v>0</v>
      </c>
      <c r="T142" s="200">
        <f t="shared" si="13"/>
        <v>0</v>
      </c>
      <c r="AR142" s="22" t="s">
        <v>232</v>
      </c>
      <c r="AT142" s="22" t="s">
        <v>152</v>
      </c>
      <c r="AU142" s="22" t="s">
        <v>81</v>
      </c>
      <c r="AY142" s="22" t="s">
        <v>150</v>
      </c>
      <c r="BE142" s="201">
        <f t="shared" si="14"/>
        <v>0</v>
      </c>
      <c r="BF142" s="201">
        <f t="shared" si="15"/>
        <v>0</v>
      </c>
      <c r="BG142" s="201">
        <f t="shared" si="16"/>
        <v>0</v>
      </c>
      <c r="BH142" s="201">
        <f t="shared" si="17"/>
        <v>0</v>
      </c>
      <c r="BI142" s="201">
        <f t="shared" si="18"/>
        <v>0</v>
      </c>
      <c r="BJ142" s="22" t="s">
        <v>79</v>
      </c>
      <c r="BK142" s="201">
        <f t="shared" si="19"/>
        <v>0</v>
      </c>
      <c r="BL142" s="22" t="s">
        <v>232</v>
      </c>
      <c r="BM142" s="22" t="s">
        <v>1203</v>
      </c>
    </row>
    <row r="143" spans="2:65" s="1" customFormat="1" ht="22.9" customHeight="1">
      <c r="B143" s="39"/>
      <c r="C143" s="190" t="s">
        <v>331</v>
      </c>
      <c r="D143" s="190" t="s">
        <v>152</v>
      </c>
      <c r="E143" s="191" t="s">
        <v>1204</v>
      </c>
      <c r="F143" s="192" t="s">
        <v>1205</v>
      </c>
      <c r="G143" s="193" t="s">
        <v>339</v>
      </c>
      <c r="H143" s="194">
        <v>3</v>
      </c>
      <c r="I143" s="195"/>
      <c r="J143" s="196">
        <f t="shared" si="10"/>
        <v>0</v>
      </c>
      <c r="K143" s="192" t="s">
        <v>156</v>
      </c>
      <c r="L143" s="59"/>
      <c r="M143" s="197" t="s">
        <v>21</v>
      </c>
      <c r="N143" s="198" t="s">
        <v>42</v>
      </c>
      <c r="O143" s="40"/>
      <c r="P143" s="199">
        <f t="shared" si="11"/>
        <v>0</v>
      </c>
      <c r="Q143" s="199">
        <v>5.7999999999999996E-3</v>
      </c>
      <c r="R143" s="199">
        <f t="shared" si="12"/>
        <v>1.7399999999999999E-2</v>
      </c>
      <c r="S143" s="199">
        <v>0</v>
      </c>
      <c r="T143" s="200">
        <f t="shared" si="13"/>
        <v>0</v>
      </c>
      <c r="AR143" s="22" t="s">
        <v>232</v>
      </c>
      <c r="AT143" s="22" t="s">
        <v>152</v>
      </c>
      <c r="AU143" s="22" t="s">
        <v>81</v>
      </c>
      <c r="AY143" s="22" t="s">
        <v>150</v>
      </c>
      <c r="BE143" s="201">
        <f t="shared" si="14"/>
        <v>0</v>
      </c>
      <c r="BF143" s="201">
        <f t="shared" si="15"/>
        <v>0</v>
      </c>
      <c r="BG143" s="201">
        <f t="shared" si="16"/>
        <v>0</v>
      </c>
      <c r="BH143" s="201">
        <f t="shared" si="17"/>
        <v>0</v>
      </c>
      <c r="BI143" s="201">
        <f t="shared" si="18"/>
        <v>0</v>
      </c>
      <c r="BJ143" s="22" t="s">
        <v>79</v>
      </c>
      <c r="BK143" s="201">
        <f t="shared" si="19"/>
        <v>0</v>
      </c>
      <c r="BL143" s="22" t="s">
        <v>232</v>
      </c>
      <c r="BM143" s="22" t="s">
        <v>1206</v>
      </c>
    </row>
    <row r="144" spans="2:65" s="1" customFormat="1" ht="14.45" customHeight="1">
      <c r="B144" s="39"/>
      <c r="C144" s="190" t="s">
        <v>336</v>
      </c>
      <c r="D144" s="190" t="s">
        <v>152</v>
      </c>
      <c r="E144" s="191" t="s">
        <v>1207</v>
      </c>
      <c r="F144" s="192" t="s">
        <v>1208</v>
      </c>
      <c r="G144" s="193" t="s">
        <v>339</v>
      </c>
      <c r="H144" s="194">
        <v>2</v>
      </c>
      <c r="I144" s="195"/>
      <c r="J144" s="196">
        <f t="shared" si="10"/>
        <v>0</v>
      </c>
      <c r="K144" s="192" t="s">
        <v>156</v>
      </c>
      <c r="L144" s="59"/>
      <c r="M144" s="197" t="s">
        <v>21</v>
      </c>
      <c r="N144" s="198" t="s">
        <v>42</v>
      </c>
      <c r="O144" s="40"/>
      <c r="P144" s="199">
        <f t="shared" si="11"/>
        <v>0</v>
      </c>
      <c r="Q144" s="199">
        <v>2.9E-4</v>
      </c>
      <c r="R144" s="199">
        <f t="shared" si="12"/>
        <v>5.8E-4</v>
      </c>
      <c r="S144" s="199">
        <v>0</v>
      </c>
      <c r="T144" s="200">
        <f t="shared" si="13"/>
        <v>0</v>
      </c>
      <c r="AR144" s="22" t="s">
        <v>232</v>
      </c>
      <c r="AT144" s="22" t="s">
        <v>152</v>
      </c>
      <c r="AU144" s="22" t="s">
        <v>81</v>
      </c>
      <c r="AY144" s="22" t="s">
        <v>150</v>
      </c>
      <c r="BE144" s="201">
        <f t="shared" si="14"/>
        <v>0</v>
      </c>
      <c r="BF144" s="201">
        <f t="shared" si="15"/>
        <v>0</v>
      </c>
      <c r="BG144" s="201">
        <f t="shared" si="16"/>
        <v>0</v>
      </c>
      <c r="BH144" s="201">
        <f t="shared" si="17"/>
        <v>0</v>
      </c>
      <c r="BI144" s="201">
        <f t="shared" si="18"/>
        <v>0</v>
      </c>
      <c r="BJ144" s="22" t="s">
        <v>79</v>
      </c>
      <c r="BK144" s="201">
        <f t="shared" si="19"/>
        <v>0</v>
      </c>
      <c r="BL144" s="22" t="s">
        <v>232</v>
      </c>
      <c r="BM144" s="22" t="s">
        <v>1209</v>
      </c>
    </row>
    <row r="145" spans="2:65" s="1" customFormat="1" ht="14.45" customHeight="1">
      <c r="B145" s="39"/>
      <c r="C145" s="190" t="s">
        <v>341</v>
      </c>
      <c r="D145" s="190" t="s">
        <v>152</v>
      </c>
      <c r="E145" s="191" t="s">
        <v>1210</v>
      </c>
      <c r="F145" s="192" t="s">
        <v>1211</v>
      </c>
      <c r="G145" s="193" t="s">
        <v>260</v>
      </c>
      <c r="H145" s="194">
        <v>126</v>
      </c>
      <c r="I145" s="195"/>
      <c r="J145" s="196">
        <f t="shared" si="10"/>
        <v>0</v>
      </c>
      <c r="K145" s="192" t="s">
        <v>156</v>
      </c>
      <c r="L145" s="59"/>
      <c r="M145" s="197" t="s">
        <v>21</v>
      </c>
      <c r="N145" s="198" t="s">
        <v>42</v>
      </c>
      <c r="O145" s="40"/>
      <c r="P145" s="199">
        <f t="shared" si="11"/>
        <v>0</v>
      </c>
      <c r="Q145" s="199">
        <v>0</v>
      </c>
      <c r="R145" s="199">
        <f t="shared" si="12"/>
        <v>0</v>
      </c>
      <c r="S145" s="199">
        <v>0</v>
      </c>
      <c r="T145" s="200">
        <f t="shared" si="13"/>
        <v>0</v>
      </c>
      <c r="AR145" s="22" t="s">
        <v>232</v>
      </c>
      <c r="AT145" s="22" t="s">
        <v>152</v>
      </c>
      <c r="AU145" s="22" t="s">
        <v>81</v>
      </c>
      <c r="AY145" s="22" t="s">
        <v>150</v>
      </c>
      <c r="BE145" s="201">
        <f t="shared" si="14"/>
        <v>0</v>
      </c>
      <c r="BF145" s="201">
        <f t="shared" si="15"/>
        <v>0</v>
      </c>
      <c r="BG145" s="201">
        <f t="shared" si="16"/>
        <v>0</v>
      </c>
      <c r="BH145" s="201">
        <f t="shared" si="17"/>
        <v>0</v>
      </c>
      <c r="BI145" s="201">
        <f t="shared" si="18"/>
        <v>0</v>
      </c>
      <c r="BJ145" s="22" t="s">
        <v>79</v>
      </c>
      <c r="BK145" s="201">
        <f t="shared" si="19"/>
        <v>0</v>
      </c>
      <c r="BL145" s="22" t="s">
        <v>232</v>
      </c>
      <c r="BM145" s="22" t="s">
        <v>1212</v>
      </c>
    </row>
    <row r="146" spans="2:65" s="11" customFormat="1" ht="13.5">
      <c r="B146" s="202"/>
      <c r="C146" s="203"/>
      <c r="D146" s="204" t="s">
        <v>159</v>
      </c>
      <c r="E146" s="205" t="s">
        <v>21</v>
      </c>
      <c r="F146" s="206" t="s">
        <v>1213</v>
      </c>
      <c r="G146" s="203"/>
      <c r="H146" s="207">
        <v>126</v>
      </c>
      <c r="I146" s="208"/>
      <c r="J146" s="203"/>
      <c r="K146" s="203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159</v>
      </c>
      <c r="AU146" s="213" t="s">
        <v>81</v>
      </c>
      <c r="AV146" s="11" t="s">
        <v>81</v>
      </c>
      <c r="AW146" s="11" t="s">
        <v>35</v>
      </c>
      <c r="AX146" s="11" t="s">
        <v>79</v>
      </c>
      <c r="AY146" s="213" t="s">
        <v>150</v>
      </c>
    </row>
    <row r="147" spans="2:65" s="1" customFormat="1" ht="14.45" customHeight="1">
      <c r="B147" s="39"/>
      <c r="C147" s="190" t="s">
        <v>346</v>
      </c>
      <c r="D147" s="190" t="s">
        <v>152</v>
      </c>
      <c r="E147" s="191" t="s">
        <v>1214</v>
      </c>
      <c r="F147" s="192" t="s">
        <v>1215</v>
      </c>
      <c r="G147" s="193" t="s">
        <v>260</v>
      </c>
      <c r="H147" s="194">
        <v>30</v>
      </c>
      <c r="I147" s="195"/>
      <c r="J147" s="196">
        <f>ROUND(I147*H147,2)</f>
        <v>0</v>
      </c>
      <c r="K147" s="192" t="s">
        <v>156</v>
      </c>
      <c r="L147" s="59"/>
      <c r="M147" s="197" t="s">
        <v>21</v>
      </c>
      <c r="N147" s="198" t="s">
        <v>42</v>
      </c>
      <c r="O147" s="4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AR147" s="22" t="s">
        <v>232</v>
      </c>
      <c r="AT147" s="22" t="s">
        <v>152</v>
      </c>
      <c r="AU147" s="22" t="s">
        <v>81</v>
      </c>
      <c r="AY147" s="22" t="s">
        <v>150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22" t="s">
        <v>79</v>
      </c>
      <c r="BK147" s="201">
        <f>ROUND(I147*H147,2)</f>
        <v>0</v>
      </c>
      <c r="BL147" s="22" t="s">
        <v>232</v>
      </c>
      <c r="BM147" s="22" t="s">
        <v>1216</v>
      </c>
    </row>
    <row r="148" spans="2:65" s="1" customFormat="1" ht="22.9" customHeight="1">
      <c r="B148" s="39"/>
      <c r="C148" s="190" t="s">
        <v>351</v>
      </c>
      <c r="D148" s="190" t="s">
        <v>152</v>
      </c>
      <c r="E148" s="191" t="s">
        <v>1217</v>
      </c>
      <c r="F148" s="192" t="s">
        <v>1218</v>
      </c>
      <c r="G148" s="193" t="s">
        <v>172</v>
      </c>
      <c r="H148" s="194">
        <v>0.16600000000000001</v>
      </c>
      <c r="I148" s="195"/>
      <c r="J148" s="196">
        <f>ROUND(I148*H148,2)</f>
        <v>0</v>
      </c>
      <c r="K148" s="192" t="s">
        <v>156</v>
      </c>
      <c r="L148" s="59"/>
      <c r="M148" s="197" t="s">
        <v>21</v>
      </c>
      <c r="N148" s="198" t="s">
        <v>42</v>
      </c>
      <c r="O148" s="40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AR148" s="22" t="s">
        <v>232</v>
      </c>
      <c r="AT148" s="22" t="s">
        <v>152</v>
      </c>
      <c r="AU148" s="22" t="s">
        <v>81</v>
      </c>
      <c r="AY148" s="22" t="s">
        <v>150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22" t="s">
        <v>79</v>
      </c>
      <c r="BK148" s="201">
        <f>ROUND(I148*H148,2)</f>
        <v>0</v>
      </c>
      <c r="BL148" s="22" t="s">
        <v>232</v>
      </c>
      <c r="BM148" s="22" t="s">
        <v>1219</v>
      </c>
    </row>
    <row r="149" spans="2:65" s="10" customFormat="1" ht="29.85" customHeight="1">
      <c r="B149" s="174"/>
      <c r="C149" s="175"/>
      <c r="D149" s="176" t="s">
        <v>70</v>
      </c>
      <c r="E149" s="188" t="s">
        <v>1220</v>
      </c>
      <c r="F149" s="188" t="s">
        <v>1221</v>
      </c>
      <c r="G149" s="175"/>
      <c r="H149" s="175"/>
      <c r="I149" s="178"/>
      <c r="J149" s="189">
        <f>BK149</f>
        <v>0</v>
      </c>
      <c r="K149" s="175"/>
      <c r="L149" s="180"/>
      <c r="M149" s="181"/>
      <c r="N149" s="182"/>
      <c r="O149" s="182"/>
      <c r="P149" s="183">
        <f>SUM(P150:P178)</f>
        <v>0</v>
      </c>
      <c r="Q149" s="182"/>
      <c r="R149" s="183">
        <f>SUM(R150:R178)</f>
        <v>0.16452000000000006</v>
      </c>
      <c r="S149" s="182"/>
      <c r="T149" s="184">
        <f>SUM(T150:T178)</f>
        <v>4.2599999999999999E-2</v>
      </c>
      <c r="AR149" s="185" t="s">
        <v>81</v>
      </c>
      <c r="AT149" s="186" t="s">
        <v>70</v>
      </c>
      <c r="AU149" s="186" t="s">
        <v>79</v>
      </c>
      <c r="AY149" s="185" t="s">
        <v>150</v>
      </c>
      <c r="BK149" s="187">
        <f>SUM(BK150:BK178)</f>
        <v>0</v>
      </c>
    </row>
    <row r="150" spans="2:65" s="1" customFormat="1" ht="14.45" customHeight="1">
      <c r="B150" s="39"/>
      <c r="C150" s="190" t="s">
        <v>356</v>
      </c>
      <c r="D150" s="190" t="s">
        <v>152</v>
      </c>
      <c r="E150" s="191" t="s">
        <v>1222</v>
      </c>
      <c r="F150" s="192" t="s">
        <v>1223</v>
      </c>
      <c r="G150" s="193" t="s">
        <v>260</v>
      </c>
      <c r="H150" s="194">
        <v>20</v>
      </c>
      <c r="I150" s="195"/>
      <c r="J150" s="196">
        <f t="shared" ref="J150:J160" si="20">ROUND(I150*H150,2)</f>
        <v>0</v>
      </c>
      <c r="K150" s="192" t="s">
        <v>156</v>
      </c>
      <c r="L150" s="59"/>
      <c r="M150" s="197" t="s">
        <v>21</v>
      </c>
      <c r="N150" s="198" t="s">
        <v>42</v>
      </c>
      <c r="O150" s="40"/>
      <c r="P150" s="199">
        <f t="shared" ref="P150:P160" si="21">O150*H150</f>
        <v>0</v>
      </c>
      <c r="Q150" s="199">
        <v>0</v>
      </c>
      <c r="R150" s="199">
        <f t="shared" ref="R150:R160" si="22">Q150*H150</f>
        <v>0</v>
      </c>
      <c r="S150" s="199">
        <v>2.1299999999999999E-3</v>
      </c>
      <c r="T150" s="200">
        <f t="shared" ref="T150:T160" si="23">S150*H150</f>
        <v>4.2599999999999999E-2</v>
      </c>
      <c r="AR150" s="22" t="s">
        <v>232</v>
      </c>
      <c r="AT150" s="22" t="s">
        <v>152</v>
      </c>
      <c r="AU150" s="22" t="s">
        <v>81</v>
      </c>
      <c r="AY150" s="22" t="s">
        <v>150</v>
      </c>
      <c r="BE150" s="201">
        <f t="shared" ref="BE150:BE160" si="24">IF(N150="základní",J150,0)</f>
        <v>0</v>
      </c>
      <c r="BF150" s="201">
        <f t="shared" ref="BF150:BF160" si="25">IF(N150="snížená",J150,0)</f>
        <v>0</v>
      </c>
      <c r="BG150" s="201">
        <f t="shared" ref="BG150:BG160" si="26">IF(N150="zákl. přenesená",J150,0)</f>
        <v>0</v>
      </c>
      <c r="BH150" s="201">
        <f t="shared" ref="BH150:BH160" si="27">IF(N150="sníž. přenesená",J150,0)</f>
        <v>0</v>
      </c>
      <c r="BI150" s="201">
        <f t="shared" ref="BI150:BI160" si="28">IF(N150="nulová",J150,0)</f>
        <v>0</v>
      </c>
      <c r="BJ150" s="22" t="s">
        <v>79</v>
      </c>
      <c r="BK150" s="201">
        <f t="shared" ref="BK150:BK160" si="29">ROUND(I150*H150,2)</f>
        <v>0</v>
      </c>
      <c r="BL150" s="22" t="s">
        <v>232</v>
      </c>
      <c r="BM150" s="22" t="s">
        <v>1224</v>
      </c>
    </row>
    <row r="151" spans="2:65" s="1" customFormat="1" ht="22.9" customHeight="1">
      <c r="B151" s="39"/>
      <c r="C151" s="190" t="s">
        <v>360</v>
      </c>
      <c r="D151" s="190" t="s">
        <v>152</v>
      </c>
      <c r="E151" s="191" t="s">
        <v>1225</v>
      </c>
      <c r="F151" s="192" t="s">
        <v>1226</v>
      </c>
      <c r="G151" s="193" t="s">
        <v>260</v>
      </c>
      <c r="H151" s="194">
        <v>3</v>
      </c>
      <c r="I151" s="195"/>
      <c r="J151" s="196">
        <f t="shared" si="20"/>
        <v>0</v>
      </c>
      <c r="K151" s="192" t="s">
        <v>156</v>
      </c>
      <c r="L151" s="59"/>
      <c r="M151" s="197" t="s">
        <v>21</v>
      </c>
      <c r="N151" s="198" t="s">
        <v>42</v>
      </c>
      <c r="O151" s="40"/>
      <c r="P151" s="199">
        <f t="shared" si="21"/>
        <v>0</v>
      </c>
      <c r="Q151" s="199">
        <v>7.6999999999999996E-4</v>
      </c>
      <c r="R151" s="199">
        <f t="shared" si="22"/>
        <v>2.31E-3</v>
      </c>
      <c r="S151" s="199">
        <v>0</v>
      </c>
      <c r="T151" s="200">
        <f t="shared" si="23"/>
        <v>0</v>
      </c>
      <c r="AR151" s="22" t="s">
        <v>232</v>
      </c>
      <c r="AT151" s="22" t="s">
        <v>152</v>
      </c>
      <c r="AU151" s="22" t="s">
        <v>81</v>
      </c>
      <c r="AY151" s="22" t="s">
        <v>150</v>
      </c>
      <c r="BE151" s="201">
        <f t="shared" si="24"/>
        <v>0</v>
      </c>
      <c r="BF151" s="201">
        <f t="shared" si="25"/>
        <v>0</v>
      </c>
      <c r="BG151" s="201">
        <f t="shared" si="26"/>
        <v>0</v>
      </c>
      <c r="BH151" s="201">
        <f t="shared" si="27"/>
        <v>0</v>
      </c>
      <c r="BI151" s="201">
        <f t="shared" si="28"/>
        <v>0</v>
      </c>
      <c r="BJ151" s="22" t="s">
        <v>79</v>
      </c>
      <c r="BK151" s="201">
        <f t="shared" si="29"/>
        <v>0</v>
      </c>
      <c r="BL151" s="22" t="s">
        <v>232</v>
      </c>
      <c r="BM151" s="22" t="s">
        <v>1227</v>
      </c>
    </row>
    <row r="152" spans="2:65" s="1" customFormat="1" ht="22.9" customHeight="1">
      <c r="B152" s="39"/>
      <c r="C152" s="190" t="s">
        <v>364</v>
      </c>
      <c r="D152" s="190" t="s">
        <v>152</v>
      </c>
      <c r="E152" s="191" t="s">
        <v>1228</v>
      </c>
      <c r="F152" s="192" t="s">
        <v>1229</v>
      </c>
      <c r="G152" s="193" t="s">
        <v>260</v>
      </c>
      <c r="H152" s="194">
        <v>13</v>
      </c>
      <c r="I152" s="195"/>
      <c r="J152" s="196">
        <f t="shared" si="20"/>
        <v>0</v>
      </c>
      <c r="K152" s="192" t="s">
        <v>156</v>
      </c>
      <c r="L152" s="59"/>
      <c r="M152" s="197" t="s">
        <v>21</v>
      </c>
      <c r="N152" s="198" t="s">
        <v>42</v>
      </c>
      <c r="O152" s="40"/>
      <c r="P152" s="199">
        <f t="shared" si="21"/>
        <v>0</v>
      </c>
      <c r="Q152" s="199">
        <v>6.6E-4</v>
      </c>
      <c r="R152" s="199">
        <f t="shared" si="22"/>
        <v>8.5800000000000008E-3</v>
      </c>
      <c r="S152" s="199">
        <v>0</v>
      </c>
      <c r="T152" s="200">
        <f t="shared" si="23"/>
        <v>0</v>
      </c>
      <c r="AR152" s="22" t="s">
        <v>232</v>
      </c>
      <c r="AT152" s="22" t="s">
        <v>152</v>
      </c>
      <c r="AU152" s="22" t="s">
        <v>81</v>
      </c>
      <c r="AY152" s="22" t="s">
        <v>150</v>
      </c>
      <c r="BE152" s="201">
        <f t="shared" si="24"/>
        <v>0</v>
      </c>
      <c r="BF152" s="201">
        <f t="shared" si="25"/>
        <v>0</v>
      </c>
      <c r="BG152" s="201">
        <f t="shared" si="26"/>
        <v>0</v>
      </c>
      <c r="BH152" s="201">
        <f t="shared" si="27"/>
        <v>0</v>
      </c>
      <c r="BI152" s="201">
        <f t="shared" si="28"/>
        <v>0</v>
      </c>
      <c r="BJ152" s="22" t="s">
        <v>79</v>
      </c>
      <c r="BK152" s="201">
        <f t="shared" si="29"/>
        <v>0</v>
      </c>
      <c r="BL152" s="22" t="s">
        <v>232</v>
      </c>
      <c r="BM152" s="22" t="s">
        <v>1230</v>
      </c>
    </row>
    <row r="153" spans="2:65" s="1" customFormat="1" ht="22.9" customHeight="1">
      <c r="B153" s="39"/>
      <c r="C153" s="190" t="s">
        <v>369</v>
      </c>
      <c r="D153" s="190" t="s">
        <v>152</v>
      </c>
      <c r="E153" s="191" t="s">
        <v>1231</v>
      </c>
      <c r="F153" s="192" t="s">
        <v>1232</v>
      </c>
      <c r="G153" s="193" t="s">
        <v>260</v>
      </c>
      <c r="H153" s="194">
        <v>35</v>
      </c>
      <c r="I153" s="195"/>
      <c r="J153" s="196">
        <f t="shared" si="20"/>
        <v>0</v>
      </c>
      <c r="K153" s="192" t="s">
        <v>156</v>
      </c>
      <c r="L153" s="59"/>
      <c r="M153" s="197" t="s">
        <v>21</v>
      </c>
      <c r="N153" s="198" t="s">
        <v>42</v>
      </c>
      <c r="O153" s="40"/>
      <c r="P153" s="199">
        <f t="shared" si="21"/>
        <v>0</v>
      </c>
      <c r="Q153" s="199">
        <v>9.1E-4</v>
      </c>
      <c r="R153" s="199">
        <f t="shared" si="22"/>
        <v>3.1850000000000003E-2</v>
      </c>
      <c r="S153" s="199">
        <v>0</v>
      </c>
      <c r="T153" s="200">
        <f t="shared" si="23"/>
        <v>0</v>
      </c>
      <c r="AR153" s="22" t="s">
        <v>232</v>
      </c>
      <c r="AT153" s="22" t="s">
        <v>152</v>
      </c>
      <c r="AU153" s="22" t="s">
        <v>81</v>
      </c>
      <c r="AY153" s="22" t="s">
        <v>150</v>
      </c>
      <c r="BE153" s="201">
        <f t="shared" si="24"/>
        <v>0</v>
      </c>
      <c r="BF153" s="201">
        <f t="shared" si="25"/>
        <v>0</v>
      </c>
      <c r="BG153" s="201">
        <f t="shared" si="26"/>
        <v>0</v>
      </c>
      <c r="BH153" s="201">
        <f t="shared" si="27"/>
        <v>0</v>
      </c>
      <c r="BI153" s="201">
        <f t="shared" si="28"/>
        <v>0</v>
      </c>
      <c r="BJ153" s="22" t="s">
        <v>79</v>
      </c>
      <c r="BK153" s="201">
        <f t="shared" si="29"/>
        <v>0</v>
      </c>
      <c r="BL153" s="22" t="s">
        <v>232</v>
      </c>
      <c r="BM153" s="22" t="s">
        <v>1233</v>
      </c>
    </row>
    <row r="154" spans="2:65" s="1" customFormat="1" ht="22.9" customHeight="1">
      <c r="B154" s="39"/>
      <c r="C154" s="190" t="s">
        <v>373</v>
      </c>
      <c r="D154" s="190" t="s">
        <v>152</v>
      </c>
      <c r="E154" s="191" t="s">
        <v>1234</v>
      </c>
      <c r="F154" s="192" t="s">
        <v>1235</v>
      </c>
      <c r="G154" s="193" t="s">
        <v>260</v>
      </c>
      <c r="H154" s="194">
        <v>15</v>
      </c>
      <c r="I154" s="195"/>
      <c r="J154" s="196">
        <f t="shared" si="20"/>
        <v>0</v>
      </c>
      <c r="K154" s="192" t="s">
        <v>156</v>
      </c>
      <c r="L154" s="59"/>
      <c r="M154" s="197" t="s">
        <v>21</v>
      </c>
      <c r="N154" s="198" t="s">
        <v>42</v>
      </c>
      <c r="O154" s="40"/>
      <c r="P154" s="199">
        <f t="shared" si="21"/>
        <v>0</v>
      </c>
      <c r="Q154" s="199">
        <v>1.1900000000000001E-3</v>
      </c>
      <c r="R154" s="199">
        <f t="shared" si="22"/>
        <v>1.7850000000000001E-2</v>
      </c>
      <c r="S154" s="199">
        <v>0</v>
      </c>
      <c r="T154" s="200">
        <f t="shared" si="23"/>
        <v>0</v>
      </c>
      <c r="AR154" s="22" t="s">
        <v>232</v>
      </c>
      <c r="AT154" s="22" t="s">
        <v>152</v>
      </c>
      <c r="AU154" s="22" t="s">
        <v>81</v>
      </c>
      <c r="AY154" s="22" t="s">
        <v>150</v>
      </c>
      <c r="BE154" s="201">
        <f t="shared" si="24"/>
        <v>0</v>
      </c>
      <c r="BF154" s="201">
        <f t="shared" si="25"/>
        <v>0</v>
      </c>
      <c r="BG154" s="201">
        <f t="shared" si="26"/>
        <v>0</v>
      </c>
      <c r="BH154" s="201">
        <f t="shared" si="27"/>
        <v>0</v>
      </c>
      <c r="BI154" s="201">
        <f t="shared" si="28"/>
        <v>0</v>
      </c>
      <c r="BJ154" s="22" t="s">
        <v>79</v>
      </c>
      <c r="BK154" s="201">
        <f t="shared" si="29"/>
        <v>0</v>
      </c>
      <c r="BL154" s="22" t="s">
        <v>232</v>
      </c>
      <c r="BM154" s="22" t="s">
        <v>1236</v>
      </c>
    </row>
    <row r="155" spans="2:65" s="1" customFormat="1" ht="22.9" customHeight="1">
      <c r="B155" s="39"/>
      <c r="C155" s="190" t="s">
        <v>377</v>
      </c>
      <c r="D155" s="190" t="s">
        <v>152</v>
      </c>
      <c r="E155" s="191" t="s">
        <v>1237</v>
      </c>
      <c r="F155" s="192" t="s">
        <v>1238</v>
      </c>
      <c r="G155" s="193" t="s">
        <v>260</v>
      </c>
      <c r="H155" s="194">
        <v>10</v>
      </c>
      <c r="I155" s="195"/>
      <c r="J155" s="196">
        <f t="shared" si="20"/>
        <v>0</v>
      </c>
      <c r="K155" s="192" t="s">
        <v>156</v>
      </c>
      <c r="L155" s="59"/>
      <c r="M155" s="197" t="s">
        <v>21</v>
      </c>
      <c r="N155" s="198" t="s">
        <v>42</v>
      </c>
      <c r="O155" s="40"/>
      <c r="P155" s="199">
        <f t="shared" si="21"/>
        <v>0</v>
      </c>
      <c r="Q155" s="199">
        <v>2.5200000000000001E-3</v>
      </c>
      <c r="R155" s="199">
        <f t="shared" si="22"/>
        <v>2.52E-2</v>
      </c>
      <c r="S155" s="199">
        <v>0</v>
      </c>
      <c r="T155" s="200">
        <f t="shared" si="23"/>
        <v>0</v>
      </c>
      <c r="AR155" s="22" t="s">
        <v>232</v>
      </c>
      <c r="AT155" s="22" t="s">
        <v>152</v>
      </c>
      <c r="AU155" s="22" t="s">
        <v>81</v>
      </c>
      <c r="AY155" s="22" t="s">
        <v>150</v>
      </c>
      <c r="BE155" s="201">
        <f t="shared" si="24"/>
        <v>0</v>
      </c>
      <c r="BF155" s="201">
        <f t="shared" si="25"/>
        <v>0</v>
      </c>
      <c r="BG155" s="201">
        <f t="shared" si="26"/>
        <v>0</v>
      </c>
      <c r="BH155" s="201">
        <f t="shared" si="27"/>
        <v>0</v>
      </c>
      <c r="BI155" s="201">
        <f t="shared" si="28"/>
        <v>0</v>
      </c>
      <c r="BJ155" s="22" t="s">
        <v>79</v>
      </c>
      <c r="BK155" s="201">
        <f t="shared" si="29"/>
        <v>0</v>
      </c>
      <c r="BL155" s="22" t="s">
        <v>232</v>
      </c>
      <c r="BM155" s="22" t="s">
        <v>1239</v>
      </c>
    </row>
    <row r="156" spans="2:65" s="1" customFormat="1" ht="22.9" customHeight="1">
      <c r="B156" s="39"/>
      <c r="C156" s="190" t="s">
        <v>382</v>
      </c>
      <c r="D156" s="190" t="s">
        <v>152</v>
      </c>
      <c r="E156" s="191" t="s">
        <v>1240</v>
      </c>
      <c r="F156" s="192" t="s">
        <v>1241</v>
      </c>
      <c r="G156" s="193" t="s">
        <v>260</v>
      </c>
      <c r="H156" s="194">
        <v>17</v>
      </c>
      <c r="I156" s="195"/>
      <c r="J156" s="196">
        <f t="shared" si="20"/>
        <v>0</v>
      </c>
      <c r="K156" s="192" t="s">
        <v>156</v>
      </c>
      <c r="L156" s="59"/>
      <c r="M156" s="197" t="s">
        <v>21</v>
      </c>
      <c r="N156" s="198" t="s">
        <v>42</v>
      </c>
      <c r="O156" s="40"/>
      <c r="P156" s="199">
        <f t="shared" si="21"/>
        <v>0</v>
      </c>
      <c r="Q156" s="199">
        <v>7.7999999999999999E-4</v>
      </c>
      <c r="R156" s="199">
        <f t="shared" si="22"/>
        <v>1.3259999999999999E-2</v>
      </c>
      <c r="S156" s="199">
        <v>0</v>
      </c>
      <c r="T156" s="200">
        <f t="shared" si="23"/>
        <v>0</v>
      </c>
      <c r="AR156" s="22" t="s">
        <v>232</v>
      </c>
      <c r="AT156" s="22" t="s">
        <v>152</v>
      </c>
      <c r="AU156" s="22" t="s">
        <v>81</v>
      </c>
      <c r="AY156" s="22" t="s">
        <v>150</v>
      </c>
      <c r="BE156" s="201">
        <f t="shared" si="24"/>
        <v>0</v>
      </c>
      <c r="BF156" s="201">
        <f t="shared" si="25"/>
        <v>0</v>
      </c>
      <c r="BG156" s="201">
        <f t="shared" si="26"/>
        <v>0</v>
      </c>
      <c r="BH156" s="201">
        <f t="shared" si="27"/>
        <v>0</v>
      </c>
      <c r="BI156" s="201">
        <f t="shared" si="28"/>
        <v>0</v>
      </c>
      <c r="BJ156" s="22" t="s">
        <v>79</v>
      </c>
      <c r="BK156" s="201">
        <f t="shared" si="29"/>
        <v>0</v>
      </c>
      <c r="BL156" s="22" t="s">
        <v>232</v>
      </c>
      <c r="BM156" s="22" t="s">
        <v>1242</v>
      </c>
    </row>
    <row r="157" spans="2:65" s="1" customFormat="1" ht="22.9" customHeight="1">
      <c r="B157" s="39"/>
      <c r="C157" s="190" t="s">
        <v>386</v>
      </c>
      <c r="D157" s="190" t="s">
        <v>152</v>
      </c>
      <c r="E157" s="191" t="s">
        <v>1243</v>
      </c>
      <c r="F157" s="192" t="s">
        <v>1244</v>
      </c>
      <c r="G157" s="193" t="s">
        <v>260</v>
      </c>
      <c r="H157" s="194">
        <v>11</v>
      </c>
      <c r="I157" s="195"/>
      <c r="J157" s="196">
        <f t="shared" si="20"/>
        <v>0</v>
      </c>
      <c r="K157" s="192" t="s">
        <v>156</v>
      </c>
      <c r="L157" s="59"/>
      <c r="M157" s="197" t="s">
        <v>21</v>
      </c>
      <c r="N157" s="198" t="s">
        <v>42</v>
      </c>
      <c r="O157" s="40"/>
      <c r="P157" s="199">
        <f t="shared" si="21"/>
        <v>0</v>
      </c>
      <c r="Q157" s="199">
        <v>9.6000000000000002E-4</v>
      </c>
      <c r="R157" s="199">
        <f t="shared" si="22"/>
        <v>1.056E-2</v>
      </c>
      <c r="S157" s="199">
        <v>0</v>
      </c>
      <c r="T157" s="200">
        <f t="shared" si="23"/>
        <v>0</v>
      </c>
      <c r="AR157" s="22" t="s">
        <v>232</v>
      </c>
      <c r="AT157" s="22" t="s">
        <v>152</v>
      </c>
      <c r="AU157" s="22" t="s">
        <v>81</v>
      </c>
      <c r="AY157" s="22" t="s">
        <v>150</v>
      </c>
      <c r="BE157" s="201">
        <f t="shared" si="24"/>
        <v>0</v>
      </c>
      <c r="BF157" s="201">
        <f t="shared" si="25"/>
        <v>0</v>
      </c>
      <c r="BG157" s="201">
        <f t="shared" si="26"/>
        <v>0</v>
      </c>
      <c r="BH157" s="201">
        <f t="shared" si="27"/>
        <v>0</v>
      </c>
      <c r="BI157" s="201">
        <f t="shared" si="28"/>
        <v>0</v>
      </c>
      <c r="BJ157" s="22" t="s">
        <v>79</v>
      </c>
      <c r="BK157" s="201">
        <f t="shared" si="29"/>
        <v>0</v>
      </c>
      <c r="BL157" s="22" t="s">
        <v>232</v>
      </c>
      <c r="BM157" s="22" t="s">
        <v>1245</v>
      </c>
    </row>
    <row r="158" spans="2:65" s="1" customFormat="1" ht="22.9" customHeight="1">
      <c r="B158" s="39"/>
      <c r="C158" s="190" t="s">
        <v>390</v>
      </c>
      <c r="D158" s="190" t="s">
        <v>152</v>
      </c>
      <c r="E158" s="191" t="s">
        <v>1246</v>
      </c>
      <c r="F158" s="192" t="s">
        <v>1247</v>
      </c>
      <c r="G158" s="193" t="s">
        <v>260</v>
      </c>
      <c r="H158" s="194">
        <v>5</v>
      </c>
      <c r="I158" s="195"/>
      <c r="J158" s="196">
        <f t="shared" si="20"/>
        <v>0</v>
      </c>
      <c r="K158" s="192" t="s">
        <v>156</v>
      </c>
      <c r="L158" s="59"/>
      <c r="M158" s="197" t="s">
        <v>21</v>
      </c>
      <c r="N158" s="198" t="s">
        <v>42</v>
      </c>
      <c r="O158" s="40"/>
      <c r="P158" s="199">
        <f t="shared" si="21"/>
        <v>0</v>
      </c>
      <c r="Q158" s="199">
        <v>1.25E-3</v>
      </c>
      <c r="R158" s="199">
        <f t="shared" si="22"/>
        <v>6.2500000000000003E-3</v>
      </c>
      <c r="S158" s="199">
        <v>0</v>
      </c>
      <c r="T158" s="200">
        <f t="shared" si="23"/>
        <v>0</v>
      </c>
      <c r="AR158" s="22" t="s">
        <v>232</v>
      </c>
      <c r="AT158" s="22" t="s">
        <v>152</v>
      </c>
      <c r="AU158" s="22" t="s">
        <v>81</v>
      </c>
      <c r="AY158" s="22" t="s">
        <v>150</v>
      </c>
      <c r="BE158" s="201">
        <f t="shared" si="24"/>
        <v>0</v>
      </c>
      <c r="BF158" s="201">
        <f t="shared" si="25"/>
        <v>0</v>
      </c>
      <c r="BG158" s="201">
        <f t="shared" si="26"/>
        <v>0</v>
      </c>
      <c r="BH158" s="201">
        <f t="shared" si="27"/>
        <v>0</v>
      </c>
      <c r="BI158" s="201">
        <f t="shared" si="28"/>
        <v>0</v>
      </c>
      <c r="BJ158" s="22" t="s">
        <v>79</v>
      </c>
      <c r="BK158" s="201">
        <f t="shared" si="29"/>
        <v>0</v>
      </c>
      <c r="BL158" s="22" t="s">
        <v>232</v>
      </c>
      <c r="BM158" s="22" t="s">
        <v>1248</v>
      </c>
    </row>
    <row r="159" spans="2:65" s="1" customFormat="1" ht="22.9" customHeight="1">
      <c r="B159" s="39"/>
      <c r="C159" s="190" t="s">
        <v>394</v>
      </c>
      <c r="D159" s="190" t="s">
        <v>152</v>
      </c>
      <c r="E159" s="191" t="s">
        <v>1249</v>
      </c>
      <c r="F159" s="192" t="s">
        <v>1250</v>
      </c>
      <c r="G159" s="193" t="s">
        <v>260</v>
      </c>
      <c r="H159" s="194">
        <v>17</v>
      </c>
      <c r="I159" s="195"/>
      <c r="J159" s="196">
        <f t="shared" si="20"/>
        <v>0</v>
      </c>
      <c r="K159" s="192" t="s">
        <v>156</v>
      </c>
      <c r="L159" s="59"/>
      <c r="M159" s="197" t="s">
        <v>21</v>
      </c>
      <c r="N159" s="198" t="s">
        <v>42</v>
      </c>
      <c r="O159" s="40"/>
      <c r="P159" s="199">
        <f t="shared" si="21"/>
        <v>0</v>
      </c>
      <c r="Q159" s="199">
        <v>5.0000000000000002E-5</v>
      </c>
      <c r="R159" s="199">
        <f t="shared" si="22"/>
        <v>8.5000000000000006E-4</v>
      </c>
      <c r="S159" s="199">
        <v>0</v>
      </c>
      <c r="T159" s="200">
        <f t="shared" si="23"/>
        <v>0</v>
      </c>
      <c r="AR159" s="22" t="s">
        <v>232</v>
      </c>
      <c r="AT159" s="22" t="s">
        <v>152</v>
      </c>
      <c r="AU159" s="22" t="s">
        <v>81</v>
      </c>
      <c r="AY159" s="22" t="s">
        <v>150</v>
      </c>
      <c r="BE159" s="201">
        <f t="shared" si="24"/>
        <v>0</v>
      </c>
      <c r="BF159" s="201">
        <f t="shared" si="25"/>
        <v>0</v>
      </c>
      <c r="BG159" s="201">
        <f t="shared" si="26"/>
        <v>0</v>
      </c>
      <c r="BH159" s="201">
        <f t="shared" si="27"/>
        <v>0</v>
      </c>
      <c r="BI159" s="201">
        <f t="shared" si="28"/>
        <v>0</v>
      </c>
      <c r="BJ159" s="22" t="s">
        <v>79</v>
      </c>
      <c r="BK159" s="201">
        <f t="shared" si="29"/>
        <v>0</v>
      </c>
      <c r="BL159" s="22" t="s">
        <v>232</v>
      </c>
      <c r="BM159" s="22" t="s">
        <v>1251</v>
      </c>
    </row>
    <row r="160" spans="2:65" s="1" customFormat="1" ht="22.9" customHeight="1">
      <c r="B160" s="39"/>
      <c r="C160" s="190" t="s">
        <v>400</v>
      </c>
      <c r="D160" s="190" t="s">
        <v>152</v>
      </c>
      <c r="E160" s="191" t="s">
        <v>1252</v>
      </c>
      <c r="F160" s="192" t="s">
        <v>1253</v>
      </c>
      <c r="G160" s="193" t="s">
        <v>260</v>
      </c>
      <c r="H160" s="194">
        <v>60</v>
      </c>
      <c r="I160" s="195"/>
      <c r="J160" s="196">
        <f t="shared" si="20"/>
        <v>0</v>
      </c>
      <c r="K160" s="192" t="s">
        <v>156</v>
      </c>
      <c r="L160" s="59"/>
      <c r="M160" s="197" t="s">
        <v>21</v>
      </c>
      <c r="N160" s="198" t="s">
        <v>42</v>
      </c>
      <c r="O160" s="40"/>
      <c r="P160" s="199">
        <f t="shared" si="21"/>
        <v>0</v>
      </c>
      <c r="Q160" s="199">
        <v>6.9999999999999994E-5</v>
      </c>
      <c r="R160" s="199">
        <f t="shared" si="22"/>
        <v>4.1999999999999997E-3</v>
      </c>
      <c r="S160" s="199">
        <v>0</v>
      </c>
      <c r="T160" s="200">
        <f t="shared" si="23"/>
        <v>0</v>
      </c>
      <c r="AR160" s="22" t="s">
        <v>232</v>
      </c>
      <c r="AT160" s="22" t="s">
        <v>152</v>
      </c>
      <c r="AU160" s="22" t="s">
        <v>81</v>
      </c>
      <c r="AY160" s="22" t="s">
        <v>150</v>
      </c>
      <c r="BE160" s="201">
        <f t="shared" si="24"/>
        <v>0</v>
      </c>
      <c r="BF160" s="201">
        <f t="shared" si="25"/>
        <v>0</v>
      </c>
      <c r="BG160" s="201">
        <f t="shared" si="26"/>
        <v>0</v>
      </c>
      <c r="BH160" s="201">
        <f t="shared" si="27"/>
        <v>0</v>
      </c>
      <c r="BI160" s="201">
        <f t="shared" si="28"/>
        <v>0</v>
      </c>
      <c r="BJ160" s="22" t="s">
        <v>79</v>
      </c>
      <c r="BK160" s="201">
        <f t="shared" si="29"/>
        <v>0</v>
      </c>
      <c r="BL160" s="22" t="s">
        <v>232</v>
      </c>
      <c r="BM160" s="22" t="s">
        <v>1254</v>
      </c>
    </row>
    <row r="161" spans="2:65" s="11" customFormat="1" ht="13.5">
      <c r="B161" s="202"/>
      <c r="C161" s="203"/>
      <c r="D161" s="204" t="s">
        <v>159</v>
      </c>
      <c r="E161" s="205" t="s">
        <v>21</v>
      </c>
      <c r="F161" s="206" t="s">
        <v>1255</v>
      </c>
      <c r="G161" s="203"/>
      <c r="H161" s="207">
        <v>60</v>
      </c>
      <c r="I161" s="208"/>
      <c r="J161" s="203"/>
      <c r="K161" s="203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159</v>
      </c>
      <c r="AU161" s="213" t="s">
        <v>81</v>
      </c>
      <c r="AV161" s="11" t="s">
        <v>81</v>
      </c>
      <c r="AW161" s="11" t="s">
        <v>35</v>
      </c>
      <c r="AX161" s="11" t="s">
        <v>79</v>
      </c>
      <c r="AY161" s="213" t="s">
        <v>150</v>
      </c>
    </row>
    <row r="162" spans="2:65" s="1" customFormat="1" ht="22.9" customHeight="1">
      <c r="B162" s="39"/>
      <c r="C162" s="190" t="s">
        <v>405</v>
      </c>
      <c r="D162" s="190" t="s">
        <v>152</v>
      </c>
      <c r="E162" s="191" t="s">
        <v>1256</v>
      </c>
      <c r="F162" s="192" t="s">
        <v>1257</v>
      </c>
      <c r="G162" s="193" t="s">
        <v>260</v>
      </c>
      <c r="H162" s="194">
        <v>17</v>
      </c>
      <c r="I162" s="195"/>
      <c r="J162" s="196">
        <f>ROUND(I162*H162,2)</f>
        <v>0</v>
      </c>
      <c r="K162" s="192" t="s">
        <v>156</v>
      </c>
      <c r="L162" s="59"/>
      <c r="M162" s="197" t="s">
        <v>21</v>
      </c>
      <c r="N162" s="198" t="s">
        <v>42</v>
      </c>
      <c r="O162" s="40"/>
      <c r="P162" s="199">
        <f>O162*H162</f>
        <v>0</v>
      </c>
      <c r="Q162" s="199">
        <v>1.2E-4</v>
      </c>
      <c r="R162" s="199">
        <f>Q162*H162</f>
        <v>2.0400000000000001E-3</v>
      </c>
      <c r="S162" s="199">
        <v>0</v>
      </c>
      <c r="T162" s="200">
        <f>S162*H162</f>
        <v>0</v>
      </c>
      <c r="AR162" s="22" t="s">
        <v>232</v>
      </c>
      <c r="AT162" s="22" t="s">
        <v>152</v>
      </c>
      <c r="AU162" s="22" t="s">
        <v>81</v>
      </c>
      <c r="AY162" s="22" t="s">
        <v>150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22" t="s">
        <v>79</v>
      </c>
      <c r="BK162" s="201">
        <f>ROUND(I162*H162,2)</f>
        <v>0</v>
      </c>
      <c r="BL162" s="22" t="s">
        <v>232</v>
      </c>
      <c r="BM162" s="22" t="s">
        <v>1258</v>
      </c>
    </row>
    <row r="163" spans="2:65" s="1" customFormat="1" ht="22.9" customHeight="1">
      <c r="B163" s="39"/>
      <c r="C163" s="190" t="s">
        <v>411</v>
      </c>
      <c r="D163" s="190" t="s">
        <v>152</v>
      </c>
      <c r="E163" s="191" t="s">
        <v>1259</v>
      </c>
      <c r="F163" s="192" t="s">
        <v>1260</v>
      </c>
      <c r="G163" s="193" t="s">
        <v>260</v>
      </c>
      <c r="H163" s="194">
        <v>16</v>
      </c>
      <c r="I163" s="195"/>
      <c r="J163" s="196">
        <f>ROUND(I163*H163,2)</f>
        <v>0</v>
      </c>
      <c r="K163" s="192" t="s">
        <v>156</v>
      </c>
      <c r="L163" s="59"/>
      <c r="M163" s="197" t="s">
        <v>21</v>
      </c>
      <c r="N163" s="198" t="s">
        <v>42</v>
      </c>
      <c r="O163" s="40"/>
      <c r="P163" s="199">
        <f>O163*H163</f>
        <v>0</v>
      </c>
      <c r="Q163" s="199">
        <v>1.6000000000000001E-4</v>
      </c>
      <c r="R163" s="199">
        <f>Q163*H163</f>
        <v>2.5600000000000002E-3</v>
      </c>
      <c r="S163" s="199">
        <v>0</v>
      </c>
      <c r="T163" s="200">
        <f>S163*H163</f>
        <v>0</v>
      </c>
      <c r="AR163" s="22" t="s">
        <v>232</v>
      </c>
      <c r="AT163" s="22" t="s">
        <v>152</v>
      </c>
      <c r="AU163" s="22" t="s">
        <v>81</v>
      </c>
      <c r="AY163" s="22" t="s">
        <v>150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22" t="s">
        <v>79</v>
      </c>
      <c r="BK163" s="201">
        <f>ROUND(I163*H163,2)</f>
        <v>0</v>
      </c>
      <c r="BL163" s="22" t="s">
        <v>232</v>
      </c>
      <c r="BM163" s="22" t="s">
        <v>1261</v>
      </c>
    </row>
    <row r="164" spans="2:65" s="11" customFormat="1" ht="13.5">
      <c r="B164" s="202"/>
      <c r="C164" s="203"/>
      <c r="D164" s="204" t="s">
        <v>159</v>
      </c>
      <c r="E164" s="205" t="s">
        <v>21</v>
      </c>
      <c r="F164" s="206" t="s">
        <v>1262</v>
      </c>
      <c r="G164" s="203"/>
      <c r="H164" s="207">
        <v>16</v>
      </c>
      <c r="I164" s="208"/>
      <c r="J164" s="203"/>
      <c r="K164" s="203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159</v>
      </c>
      <c r="AU164" s="213" t="s">
        <v>81</v>
      </c>
      <c r="AV164" s="11" t="s">
        <v>81</v>
      </c>
      <c r="AW164" s="11" t="s">
        <v>35</v>
      </c>
      <c r="AX164" s="11" t="s">
        <v>79</v>
      </c>
      <c r="AY164" s="213" t="s">
        <v>150</v>
      </c>
    </row>
    <row r="165" spans="2:65" s="1" customFormat="1" ht="14.45" customHeight="1">
      <c r="B165" s="39"/>
      <c r="C165" s="190" t="s">
        <v>416</v>
      </c>
      <c r="D165" s="190" t="s">
        <v>152</v>
      </c>
      <c r="E165" s="191" t="s">
        <v>1263</v>
      </c>
      <c r="F165" s="192" t="s">
        <v>1264</v>
      </c>
      <c r="G165" s="193" t="s">
        <v>339</v>
      </c>
      <c r="H165" s="194">
        <v>35</v>
      </c>
      <c r="I165" s="195"/>
      <c r="J165" s="196">
        <f>ROUND(I165*H165,2)</f>
        <v>0</v>
      </c>
      <c r="K165" s="192" t="s">
        <v>156</v>
      </c>
      <c r="L165" s="59"/>
      <c r="M165" s="197" t="s">
        <v>21</v>
      </c>
      <c r="N165" s="198" t="s">
        <v>42</v>
      </c>
      <c r="O165" s="40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AR165" s="22" t="s">
        <v>232</v>
      </c>
      <c r="AT165" s="22" t="s">
        <v>152</v>
      </c>
      <c r="AU165" s="22" t="s">
        <v>81</v>
      </c>
      <c r="AY165" s="22" t="s">
        <v>150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22" t="s">
        <v>79</v>
      </c>
      <c r="BK165" s="201">
        <f>ROUND(I165*H165,2)</f>
        <v>0</v>
      </c>
      <c r="BL165" s="22" t="s">
        <v>232</v>
      </c>
      <c r="BM165" s="22" t="s">
        <v>1265</v>
      </c>
    </row>
    <row r="166" spans="2:65" s="11" customFormat="1" ht="13.5">
      <c r="B166" s="202"/>
      <c r="C166" s="203"/>
      <c r="D166" s="204" t="s">
        <v>159</v>
      </c>
      <c r="E166" s="205" t="s">
        <v>21</v>
      </c>
      <c r="F166" s="206" t="s">
        <v>1266</v>
      </c>
      <c r="G166" s="203"/>
      <c r="H166" s="207">
        <v>35</v>
      </c>
      <c r="I166" s="208"/>
      <c r="J166" s="203"/>
      <c r="K166" s="203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159</v>
      </c>
      <c r="AU166" s="213" t="s">
        <v>81</v>
      </c>
      <c r="AV166" s="11" t="s">
        <v>81</v>
      </c>
      <c r="AW166" s="11" t="s">
        <v>35</v>
      </c>
      <c r="AX166" s="11" t="s">
        <v>79</v>
      </c>
      <c r="AY166" s="213" t="s">
        <v>150</v>
      </c>
    </row>
    <row r="167" spans="2:65" s="1" customFormat="1" ht="14.45" customHeight="1">
      <c r="B167" s="39"/>
      <c r="C167" s="190" t="s">
        <v>433</v>
      </c>
      <c r="D167" s="190" t="s">
        <v>152</v>
      </c>
      <c r="E167" s="191" t="s">
        <v>1267</v>
      </c>
      <c r="F167" s="192" t="s">
        <v>1268</v>
      </c>
      <c r="G167" s="193" t="s">
        <v>339</v>
      </c>
      <c r="H167" s="194">
        <v>35</v>
      </c>
      <c r="I167" s="195"/>
      <c r="J167" s="196">
        <f t="shared" ref="J167:J175" si="30">ROUND(I167*H167,2)</f>
        <v>0</v>
      </c>
      <c r="K167" s="192" t="s">
        <v>156</v>
      </c>
      <c r="L167" s="59"/>
      <c r="M167" s="197" t="s">
        <v>21</v>
      </c>
      <c r="N167" s="198" t="s">
        <v>42</v>
      </c>
      <c r="O167" s="40"/>
      <c r="P167" s="199">
        <f t="shared" ref="P167:P175" si="31">O167*H167</f>
        <v>0</v>
      </c>
      <c r="Q167" s="199">
        <v>1.7000000000000001E-4</v>
      </c>
      <c r="R167" s="199">
        <f t="shared" ref="R167:R175" si="32">Q167*H167</f>
        <v>5.9500000000000004E-3</v>
      </c>
      <c r="S167" s="199">
        <v>0</v>
      </c>
      <c r="T167" s="200">
        <f t="shared" ref="T167:T175" si="33">S167*H167</f>
        <v>0</v>
      </c>
      <c r="AR167" s="22" t="s">
        <v>232</v>
      </c>
      <c r="AT167" s="22" t="s">
        <v>152</v>
      </c>
      <c r="AU167" s="22" t="s">
        <v>81</v>
      </c>
      <c r="AY167" s="22" t="s">
        <v>150</v>
      </c>
      <c r="BE167" s="201">
        <f t="shared" ref="BE167:BE175" si="34">IF(N167="základní",J167,0)</f>
        <v>0</v>
      </c>
      <c r="BF167" s="201">
        <f t="shared" ref="BF167:BF175" si="35">IF(N167="snížená",J167,0)</f>
        <v>0</v>
      </c>
      <c r="BG167" s="201">
        <f t="shared" ref="BG167:BG175" si="36">IF(N167="zákl. přenesená",J167,0)</f>
        <v>0</v>
      </c>
      <c r="BH167" s="201">
        <f t="shared" ref="BH167:BH175" si="37">IF(N167="sníž. přenesená",J167,0)</f>
        <v>0</v>
      </c>
      <c r="BI167" s="201">
        <f t="shared" ref="BI167:BI175" si="38">IF(N167="nulová",J167,0)</f>
        <v>0</v>
      </c>
      <c r="BJ167" s="22" t="s">
        <v>79</v>
      </c>
      <c r="BK167" s="201">
        <f t="shared" ref="BK167:BK175" si="39">ROUND(I167*H167,2)</f>
        <v>0</v>
      </c>
      <c r="BL167" s="22" t="s">
        <v>232</v>
      </c>
      <c r="BM167" s="22" t="s">
        <v>1269</v>
      </c>
    </row>
    <row r="168" spans="2:65" s="1" customFormat="1" ht="22.9" customHeight="1">
      <c r="B168" s="39"/>
      <c r="C168" s="190" t="s">
        <v>439</v>
      </c>
      <c r="D168" s="190" t="s">
        <v>152</v>
      </c>
      <c r="E168" s="191" t="s">
        <v>1270</v>
      </c>
      <c r="F168" s="192" t="s">
        <v>1271</v>
      </c>
      <c r="G168" s="193" t="s">
        <v>339</v>
      </c>
      <c r="H168" s="194">
        <v>2</v>
      </c>
      <c r="I168" s="195"/>
      <c r="J168" s="196">
        <f t="shared" si="30"/>
        <v>0</v>
      </c>
      <c r="K168" s="192" t="s">
        <v>156</v>
      </c>
      <c r="L168" s="59"/>
      <c r="M168" s="197" t="s">
        <v>21</v>
      </c>
      <c r="N168" s="198" t="s">
        <v>42</v>
      </c>
      <c r="O168" s="40"/>
      <c r="P168" s="199">
        <f t="shared" si="31"/>
        <v>0</v>
      </c>
      <c r="Q168" s="199">
        <v>1.7000000000000001E-4</v>
      </c>
      <c r="R168" s="199">
        <f t="shared" si="32"/>
        <v>3.4000000000000002E-4</v>
      </c>
      <c r="S168" s="199">
        <v>0</v>
      </c>
      <c r="T168" s="200">
        <f t="shared" si="33"/>
        <v>0</v>
      </c>
      <c r="AR168" s="22" t="s">
        <v>232</v>
      </c>
      <c r="AT168" s="22" t="s">
        <v>152</v>
      </c>
      <c r="AU168" s="22" t="s">
        <v>81</v>
      </c>
      <c r="AY168" s="22" t="s">
        <v>150</v>
      </c>
      <c r="BE168" s="201">
        <f t="shared" si="34"/>
        <v>0</v>
      </c>
      <c r="BF168" s="201">
        <f t="shared" si="35"/>
        <v>0</v>
      </c>
      <c r="BG168" s="201">
        <f t="shared" si="36"/>
        <v>0</v>
      </c>
      <c r="BH168" s="201">
        <f t="shared" si="37"/>
        <v>0</v>
      </c>
      <c r="BI168" s="201">
        <f t="shared" si="38"/>
        <v>0</v>
      </c>
      <c r="BJ168" s="22" t="s">
        <v>79</v>
      </c>
      <c r="BK168" s="201">
        <f t="shared" si="39"/>
        <v>0</v>
      </c>
      <c r="BL168" s="22" t="s">
        <v>232</v>
      </c>
      <c r="BM168" s="22" t="s">
        <v>1272</v>
      </c>
    </row>
    <row r="169" spans="2:65" s="1" customFormat="1" ht="22.9" customHeight="1">
      <c r="B169" s="39"/>
      <c r="C169" s="190" t="s">
        <v>443</v>
      </c>
      <c r="D169" s="190" t="s">
        <v>152</v>
      </c>
      <c r="E169" s="191" t="s">
        <v>1273</v>
      </c>
      <c r="F169" s="192" t="s">
        <v>1274</v>
      </c>
      <c r="G169" s="193" t="s">
        <v>339</v>
      </c>
      <c r="H169" s="194">
        <v>1</v>
      </c>
      <c r="I169" s="195"/>
      <c r="J169" s="196">
        <f t="shared" si="30"/>
        <v>0</v>
      </c>
      <c r="K169" s="192" t="s">
        <v>156</v>
      </c>
      <c r="L169" s="59"/>
      <c r="M169" s="197" t="s">
        <v>21</v>
      </c>
      <c r="N169" s="198" t="s">
        <v>42</v>
      </c>
      <c r="O169" s="40"/>
      <c r="P169" s="199">
        <f t="shared" si="31"/>
        <v>0</v>
      </c>
      <c r="Q169" s="199">
        <v>3.4499999999999999E-3</v>
      </c>
      <c r="R169" s="199">
        <f t="shared" si="32"/>
        <v>3.4499999999999999E-3</v>
      </c>
      <c r="S169" s="199">
        <v>0</v>
      </c>
      <c r="T169" s="200">
        <f t="shared" si="33"/>
        <v>0</v>
      </c>
      <c r="AR169" s="22" t="s">
        <v>232</v>
      </c>
      <c r="AT169" s="22" t="s">
        <v>152</v>
      </c>
      <c r="AU169" s="22" t="s">
        <v>81</v>
      </c>
      <c r="AY169" s="22" t="s">
        <v>150</v>
      </c>
      <c r="BE169" s="201">
        <f t="shared" si="34"/>
        <v>0</v>
      </c>
      <c r="BF169" s="201">
        <f t="shared" si="35"/>
        <v>0</v>
      </c>
      <c r="BG169" s="201">
        <f t="shared" si="36"/>
        <v>0</v>
      </c>
      <c r="BH169" s="201">
        <f t="shared" si="37"/>
        <v>0</v>
      </c>
      <c r="BI169" s="201">
        <f t="shared" si="38"/>
        <v>0</v>
      </c>
      <c r="BJ169" s="22" t="s">
        <v>79</v>
      </c>
      <c r="BK169" s="201">
        <f t="shared" si="39"/>
        <v>0</v>
      </c>
      <c r="BL169" s="22" t="s">
        <v>232</v>
      </c>
      <c r="BM169" s="22" t="s">
        <v>1275</v>
      </c>
    </row>
    <row r="170" spans="2:65" s="1" customFormat="1" ht="14.45" customHeight="1">
      <c r="B170" s="39"/>
      <c r="C170" s="190" t="s">
        <v>447</v>
      </c>
      <c r="D170" s="190" t="s">
        <v>152</v>
      </c>
      <c r="E170" s="191" t="s">
        <v>1276</v>
      </c>
      <c r="F170" s="192" t="s">
        <v>1277</v>
      </c>
      <c r="G170" s="193" t="s">
        <v>339</v>
      </c>
      <c r="H170" s="194">
        <v>2</v>
      </c>
      <c r="I170" s="195"/>
      <c r="J170" s="196">
        <f t="shared" si="30"/>
        <v>0</v>
      </c>
      <c r="K170" s="192" t="s">
        <v>156</v>
      </c>
      <c r="L170" s="59"/>
      <c r="M170" s="197" t="s">
        <v>21</v>
      </c>
      <c r="N170" s="198" t="s">
        <v>42</v>
      </c>
      <c r="O170" s="40"/>
      <c r="P170" s="199">
        <f t="shared" si="31"/>
        <v>0</v>
      </c>
      <c r="Q170" s="199">
        <v>3.4000000000000002E-4</v>
      </c>
      <c r="R170" s="199">
        <f t="shared" si="32"/>
        <v>6.8000000000000005E-4</v>
      </c>
      <c r="S170" s="199">
        <v>0</v>
      </c>
      <c r="T170" s="200">
        <f t="shared" si="33"/>
        <v>0</v>
      </c>
      <c r="AR170" s="22" t="s">
        <v>232</v>
      </c>
      <c r="AT170" s="22" t="s">
        <v>152</v>
      </c>
      <c r="AU170" s="22" t="s">
        <v>81</v>
      </c>
      <c r="AY170" s="22" t="s">
        <v>150</v>
      </c>
      <c r="BE170" s="201">
        <f t="shared" si="34"/>
        <v>0</v>
      </c>
      <c r="BF170" s="201">
        <f t="shared" si="35"/>
        <v>0</v>
      </c>
      <c r="BG170" s="201">
        <f t="shared" si="36"/>
        <v>0</v>
      </c>
      <c r="BH170" s="201">
        <f t="shared" si="37"/>
        <v>0</v>
      </c>
      <c r="BI170" s="201">
        <f t="shared" si="38"/>
        <v>0</v>
      </c>
      <c r="BJ170" s="22" t="s">
        <v>79</v>
      </c>
      <c r="BK170" s="201">
        <f t="shared" si="39"/>
        <v>0</v>
      </c>
      <c r="BL170" s="22" t="s">
        <v>232</v>
      </c>
      <c r="BM170" s="22" t="s">
        <v>1278</v>
      </c>
    </row>
    <row r="171" spans="2:65" s="1" customFormat="1" ht="14.45" customHeight="1">
      <c r="B171" s="39"/>
      <c r="C171" s="190" t="s">
        <v>452</v>
      </c>
      <c r="D171" s="190" t="s">
        <v>152</v>
      </c>
      <c r="E171" s="191" t="s">
        <v>1279</v>
      </c>
      <c r="F171" s="192" t="s">
        <v>1004</v>
      </c>
      <c r="G171" s="193" t="s">
        <v>339</v>
      </c>
      <c r="H171" s="194">
        <v>2</v>
      </c>
      <c r="I171" s="195"/>
      <c r="J171" s="196">
        <f t="shared" si="30"/>
        <v>0</v>
      </c>
      <c r="K171" s="192" t="s">
        <v>156</v>
      </c>
      <c r="L171" s="59"/>
      <c r="M171" s="197" t="s">
        <v>21</v>
      </c>
      <c r="N171" s="198" t="s">
        <v>42</v>
      </c>
      <c r="O171" s="40"/>
      <c r="P171" s="199">
        <f t="shared" si="31"/>
        <v>0</v>
      </c>
      <c r="Q171" s="199">
        <v>5.0000000000000001E-4</v>
      </c>
      <c r="R171" s="199">
        <f t="shared" si="32"/>
        <v>1E-3</v>
      </c>
      <c r="S171" s="199">
        <v>0</v>
      </c>
      <c r="T171" s="200">
        <f t="shared" si="33"/>
        <v>0</v>
      </c>
      <c r="AR171" s="22" t="s">
        <v>232</v>
      </c>
      <c r="AT171" s="22" t="s">
        <v>152</v>
      </c>
      <c r="AU171" s="22" t="s">
        <v>81</v>
      </c>
      <c r="AY171" s="22" t="s">
        <v>150</v>
      </c>
      <c r="BE171" s="201">
        <f t="shared" si="34"/>
        <v>0</v>
      </c>
      <c r="BF171" s="201">
        <f t="shared" si="35"/>
        <v>0</v>
      </c>
      <c r="BG171" s="201">
        <f t="shared" si="36"/>
        <v>0</v>
      </c>
      <c r="BH171" s="201">
        <f t="shared" si="37"/>
        <v>0</v>
      </c>
      <c r="BI171" s="201">
        <f t="shared" si="38"/>
        <v>0</v>
      </c>
      <c r="BJ171" s="22" t="s">
        <v>79</v>
      </c>
      <c r="BK171" s="201">
        <f t="shared" si="39"/>
        <v>0</v>
      </c>
      <c r="BL171" s="22" t="s">
        <v>232</v>
      </c>
      <c r="BM171" s="22" t="s">
        <v>1280</v>
      </c>
    </row>
    <row r="172" spans="2:65" s="1" customFormat="1" ht="14.45" customHeight="1">
      <c r="B172" s="39"/>
      <c r="C172" s="190" t="s">
        <v>460</v>
      </c>
      <c r="D172" s="190" t="s">
        <v>152</v>
      </c>
      <c r="E172" s="191" t="s">
        <v>1281</v>
      </c>
      <c r="F172" s="192" t="s">
        <v>1282</v>
      </c>
      <c r="G172" s="193" t="s">
        <v>339</v>
      </c>
      <c r="H172" s="194">
        <v>4</v>
      </c>
      <c r="I172" s="195"/>
      <c r="J172" s="196">
        <f t="shared" si="30"/>
        <v>0</v>
      </c>
      <c r="K172" s="192" t="s">
        <v>156</v>
      </c>
      <c r="L172" s="59"/>
      <c r="M172" s="197" t="s">
        <v>21</v>
      </c>
      <c r="N172" s="198" t="s">
        <v>42</v>
      </c>
      <c r="O172" s="40"/>
      <c r="P172" s="199">
        <f t="shared" si="31"/>
        <v>0</v>
      </c>
      <c r="Q172" s="199">
        <v>6.9999999999999999E-4</v>
      </c>
      <c r="R172" s="199">
        <f t="shared" si="32"/>
        <v>2.8E-3</v>
      </c>
      <c r="S172" s="199">
        <v>0</v>
      </c>
      <c r="T172" s="200">
        <f t="shared" si="33"/>
        <v>0</v>
      </c>
      <c r="AR172" s="22" t="s">
        <v>232</v>
      </c>
      <c r="AT172" s="22" t="s">
        <v>152</v>
      </c>
      <c r="AU172" s="22" t="s">
        <v>81</v>
      </c>
      <c r="AY172" s="22" t="s">
        <v>150</v>
      </c>
      <c r="BE172" s="201">
        <f t="shared" si="34"/>
        <v>0</v>
      </c>
      <c r="BF172" s="201">
        <f t="shared" si="35"/>
        <v>0</v>
      </c>
      <c r="BG172" s="201">
        <f t="shared" si="36"/>
        <v>0</v>
      </c>
      <c r="BH172" s="201">
        <f t="shared" si="37"/>
        <v>0</v>
      </c>
      <c r="BI172" s="201">
        <f t="shared" si="38"/>
        <v>0</v>
      </c>
      <c r="BJ172" s="22" t="s">
        <v>79</v>
      </c>
      <c r="BK172" s="201">
        <f t="shared" si="39"/>
        <v>0</v>
      </c>
      <c r="BL172" s="22" t="s">
        <v>232</v>
      </c>
      <c r="BM172" s="22" t="s">
        <v>1283</v>
      </c>
    </row>
    <row r="173" spans="2:65" s="1" customFormat="1" ht="14.45" customHeight="1">
      <c r="B173" s="39"/>
      <c r="C173" s="190" t="s">
        <v>464</v>
      </c>
      <c r="D173" s="190" t="s">
        <v>152</v>
      </c>
      <c r="E173" s="191" t="s">
        <v>1284</v>
      </c>
      <c r="F173" s="192" t="s">
        <v>1285</v>
      </c>
      <c r="G173" s="193" t="s">
        <v>339</v>
      </c>
      <c r="H173" s="194">
        <v>1</v>
      </c>
      <c r="I173" s="195"/>
      <c r="J173" s="196">
        <f t="shared" si="30"/>
        <v>0</v>
      </c>
      <c r="K173" s="192" t="s">
        <v>156</v>
      </c>
      <c r="L173" s="59"/>
      <c r="M173" s="197" t="s">
        <v>21</v>
      </c>
      <c r="N173" s="198" t="s">
        <v>42</v>
      </c>
      <c r="O173" s="40"/>
      <c r="P173" s="199">
        <f t="shared" si="31"/>
        <v>0</v>
      </c>
      <c r="Q173" s="199">
        <v>3.1E-4</v>
      </c>
      <c r="R173" s="199">
        <f t="shared" si="32"/>
        <v>3.1E-4</v>
      </c>
      <c r="S173" s="199">
        <v>0</v>
      </c>
      <c r="T173" s="200">
        <f t="shared" si="33"/>
        <v>0</v>
      </c>
      <c r="AR173" s="22" t="s">
        <v>232</v>
      </c>
      <c r="AT173" s="22" t="s">
        <v>152</v>
      </c>
      <c r="AU173" s="22" t="s">
        <v>81</v>
      </c>
      <c r="AY173" s="22" t="s">
        <v>150</v>
      </c>
      <c r="BE173" s="201">
        <f t="shared" si="34"/>
        <v>0</v>
      </c>
      <c r="BF173" s="201">
        <f t="shared" si="35"/>
        <v>0</v>
      </c>
      <c r="BG173" s="201">
        <f t="shared" si="36"/>
        <v>0</v>
      </c>
      <c r="BH173" s="201">
        <f t="shared" si="37"/>
        <v>0</v>
      </c>
      <c r="BI173" s="201">
        <f t="shared" si="38"/>
        <v>0</v>
      </c>
      <c r="BJ173" s="22" t="s">
        <v>79</v>
      </c>
      <c r="BK173" s="201">
        <f t="shared" si="39"/>
        <v>0</v>
      </c>
      <c r="BL173" s="22" t="s">
        <v>232</v>
      </c>
      <c r="BM173" s="22" t="s">
        <v>1286</v>
      </c>
    </row>
    <row r="174" spans="2:65" s="1" customFormat="1" ht="22.9" customHeight="1">
      <c r="B174" s="39"/>
      <c r="C174" s="190" t="s">
        <v>469</v>
      </c>
      <c r="D174" s="190" t="s">
        <v>152</v>
      </c>
      <c r="E174" s="191" t="s">
        <v>1287</v>
      </c>
      <c r="F174" s="192" t="s">
        <v>1288</v>
      </c>
      <c r="G174" s="193" t="s">
        <v>339</v>
      </c>
      <c r="H174" s="194">
        <v>1</v>
      </c>
      <c r="I174" s="195"/>
      <c r="J174" s="196">
        <f t="shared" si="30"/>
        <v>0</v>
      </c>
      <c r="K174" s="192" t="s">
        <v>156</v>
      </c>
      <c r="L174" s="59"/>
      <c r="M174" s="197" t="s">
        <v>21</v>
      </c>
      <c r="N174" s="198" t="s">
        <v>42</v>
      </c>
      <c r="O174" s="40"/>
      <c r="P174" s="199">
        <f t="shared" si="31"/>
        <v>0</v>
      </c>
      <c r="Q174" s="199">
        <v>3.2799999999999999E-3</v>
      </c>
      <c r="R174" s="199">
        <f t="shared" si="32"/>
        <v>3.2799999999999999E-3</v>
      </c>
      <c r="S174" s="199">
        <v>0</v>
      </c>
      <c r="T174" s="200">
        <f t="shared" si="33"/>
        <v>0</v>
      </c>
      <c r="AR174" s="22" t="s">
        <v>232</v>
      </c>
      <c r="AT174" s="22" t="s">
        <v>152</v>
      </c>
      <c r="AU174" s="22" t="s">
        <v>81</v>
      </c>
      <c r="AY174" s="22" t="s">
        <v>150</v>
      </c>
      <c r="BE174" s="201">
        <f t="shared" si="34"/>
        <v>0</v>
      </c>
      <c r="BF174" s="201">
        <f t="shared" si="35"/>
        <v>0</v>
      </c>
      <c r="BG174" s="201">
        <f t="shared" si="36"/>
        <v>0</v>
      </c>
      <c r="BH174" s="201">
        <f t="shared" si="37"/>
        <v>0</v>
      </c>
      <c r="BI174" s="201">
        <f t="shared" si="38"/>
        <v>0</v>
      </c>
      <c r="BJ174" s="22" t="s">
        <v>79</v>
      </c>
      <c r="BK174" s="201">
        <f t="shared" si="39"/>
        <v>0</v>
      </c>
      <c r="BL174" s="22" t="s">
        <v>232</v>
      </c>
      <c r="BM174" s="22" t="s">
        <v>1289</v>
      </c>
    </row>
    <row r="175" spans="2:65" s="1" customFormat="1" ht="14.45" customHeight="1">
      <c r="B175" s="39"/>
      <c r="C175" s="190" t="s">
        <v>473</v>
      </c>
      <c r="D175" s="190" t="s">
        <v>152</v>
      </c>
      <c r="E175" s="191" t="s">
        <v>1290</v>
      </c>
      <c r="F175" s="192" t="s">
        <v>1291</v>
      </c>
      <c r="G175" s="193" t="s">
        <v>260</v>
      </c>
      <c r="H175" s="194">
        <v>106</v>
      </c>
      <c r="I175" s="195"/>
      <c r="J175" s="196">
        <f t="shared" si="30"/>
        <v>0</v>
      </c>
      <c r="K175" s="192" t="s">
        <v>156</v>
      </c>
      <c r="L175" s="59"/>
      <c r="M175" s="197" t="s">
        <v>21</v>
      </c>
      <c r="N175" s="198" t="s">
        <v>42</v>
      </c>
      <c r="O175" s="40"/>
      <c r="P175" s="199">
        <f t="shared" si="31"/>
        <v>0</v>
      </c>
      <c r="Q175" s="199">
        <v>1.9000000000000001E-4</v>
      </c>
      <c r="R175" s="199">
        <f t="shared" si="32"/>
        <v>2.0140000000000002E-2</v>
      </c>
      <c r="S175" s="199">
        <v>0</v>
      </c>
      <c r="T175" s="200">
        <f t="shared" si="33"/>
        <v>0</v>
      </c>
      <c r="AR175" s="22" t="s">
        <v>232</v>
      </c>
      <c r="AT175" s="22" t="s">
        <v>152</v>
      </c>
      <c r="AU175" s="22" t="s">
        <v>81</v>
      </c>
      <c r="AY175" s="22" t="s">
        <v>150</v>
      </c>
      <c r="BE175" s="201">
        <f t="shared" si="34"/>
        <v>0</v>
      </c>
      <c r="BF175" s="201">
        <f t="shared" si="35"/>
        <v>0</v>
      </c>
      <c r="BG175" s="201">
        <f t="shared" si="36"/>
        <v>0</v>
      </c>
      <c r="BH175" s="201">
        <f t="shared" si="37"/>
        <v>0</v>
      </c>
      <c r="BI175" s="201">
        <f t="shared" si="38"/>
        <v>0</v>
      </c>
      <c r="BJ175" s="22" t="s">
        <v>79</v>
      </c>
      <c r="BK175" s="201">
        <f t="shared" si="39"/>
        <v>0</v>
      </c>
      <c r="BL175" s="22" t="s">
        <v>232</v>
      </c>
      <c r="BM175" s="22" t="s">
        <v>1292</v>
      </c>
    </row>
    <row r="176" spans="2:65" s="11" customFormat="1" ht="13.5">
      <c r="B176" s="202"/>
      <c r="C176" s="203"/>
      <c r="D176" s="204" t="s">
        <v>159</v>
      </c>
      <c r="E176" s="205" t="s">
        <v>21</v>
      </c>
      <c r="F176" s="206" t="s">
        <v>1293</v>
      </c>
      <c r="G176" s="203"/>
      <c r="H176" s="207">
        <v>106</v>
      </c>
      <c r="I176" s="208"/>
      <c r="J176" s="203"/>
      <c r="K176" s="203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159</v>
      </c>
      <c r="AU176" s="213" t="s">
        <v>81</v>
      </c>
      <c r="AV176" s="11" t="s">
        <v>81</v>
      </c>
      <c r="AW176" s="11" t="s">
        <v>35</v>
      </c>
      <c r="AX176" s="11" t="s">
        <v>79</v>
      </c>
      <c r="AY176" s="213" t="s">
        <v>150</v>
      </c>
    </row>
    <row r="177" spans="2:65" s="1" customFormat="1" ht="14.45" customHeight="1">
      <c r="B177" s="39"/>
      <c r="C177" s="190" t="s">
        <v>480</v>
      </c>
      <c r="D177" s="190" t="s">
        <v>152</v>
      </c>
      <c r="E177" s="191" t="s">
        <v>1294</v>
      </c>
      <c r="F177" s="192" t="s">
        <v>1295</v>
      </c>
      <c r="G177" s="193" t="s">
        <v>260</v>
      </c>
      <c r="H177" s="194">
        <v>106</v>
      </c>
      <c r="I177" s="195"/>
      <c r="J177" s="196">
        <f>ROUND(I177*H177,2)</f>
        <v>0</v>
      </c>
      <c r="K177" s="192" t="s">
        <v>156</v>
      </c>
      <c r="L177" s="59"/>
      <c r="M177" s="197" t="s">
        <v>21</v>
      </c>
      <c r="N177" s="198" t="s">
        <v>42</v>
      </c>
      <c r="O177" s="40"/>
      <c r="P177" s="199">
        <f>O177*H177</f>
        <v>0</v>
      </c>
      <c r="Q177" s="199">
        <v>1.0000000000000001E-5</v>
      </c>
      <c r="R177" s="199">
        <f>Q177*H177</f>
        <v>1.0600000000000002E-3</v>
      </c>
      <c r="S177" s="199">
        <v>0</v>
      </c>
      <c r="T177" s="200">
        <f>S177*H177</f>
        <v>0</v>
      </c>
      <c r="AR177" s="22" t="s">
        <v>232</v>
      </c>
      <c r="AT177" s="22" t="s">
        <v>152</v>
      </c>
      <c r="AU177" s="22" t="s">
        <v>81</v>
      </c>
      <c r="AY177" s="22" t="s">
        <v>150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22" t="s">
        <v>79</v>
      </c>
      <c r="BK177" s="201">
        <f>ROUND(I177*H177,2)</f>
        <v>0</v>
      </c>
      <c r="BL177" s="22" t="s">
        <v>232</v>
      </c>
      <c r="BM177" s="22" t="s">
        <v>1296</v>
      </c>
    </row>
    <row r="178" spans="2:65" s="1" customFormat="1" ht="22.9" customHeight="1">
      <c r="B178" s="39"/>
      <c r="C178" s="190" t="s">
        <v>485</v>
      </c>
      <c r="D178" s="190" t="s">
        <v>152</v>
      </c>
      <c r="E178" s="191" t="s">
        <v>1297</v>
      </c>
      <c r="F178" s="192" t="s">
        <v>1298</v>
      </c>
      <c r="G178" s="193" t="s">
        <v>172</v>
      </c>
      <c r="H178" s="194">
        <v>0.16500000000000001</v>
      </c>
      <c r="I178" s="195"/>
      <c r="J178" s="196">
        <f>ROUND(I178*H178,2)</f>
        <v>0</v>
      </c>
      <c r="K178" s="192" t="s">
        <v>156</v>
      </c>
      <c r="L178" s="59"/>
      <c r="M178" s="197" t="s">
        <v>21</v>
      </c>
      <c r="N178" s="198" t="s">
        <v>42</v>
      </c>
      <c r="O178" s="40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AR178" s="22" t="s">
        <v>232</v>
      </c>
      <c r="AT178" s="22" t="s">
        <v>152</v>
      </c>
      <c r="AU178" s="22" t="s">
        <v>81</v>
      </c>
      <c r="AY178" s="22" t="s">
        <v>150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22" t="s">
        <v>79</v>
      </c>
      <c r="BK178" s="201">
        <f>ROUND(I178*H178,2)</f>
        <v>0</v>
      </c>
      <c r="BL178" s="22" t="s">
        <v>232</v>
      </c>
      <c r="BM178" s="22" t="s">
        <v>1299</v>
      </c>
    </row>
    <row r="179" spans="2:65" s="10" customFormat="1" ht="29.85" customHeight="1">
      <c r="B179" s="174"/>
      <c r="C179" s="175"/>
      <c r="D179" s="176" t="s">
        <v>70</v>
      </c>
      <c r="E179" s="188" t="s">
        <v>540</v>
      </c>
      <c r="F179" s="188" t="s">
        <v>541</v>
      </c>
      <c r="G179" s="175"/>
      <c r="H179" s="175"/>
      <c r="I179" s="178"/>
      <c r="J179" s="189">
        <f>BK179</f>
        <v>0</v>
      </c>
      <c r="K179" s="175"/>
      <c r="L179" s="180"/>
      <c r="M179" s="181"/>
      <c r="N179" s="182"/>
      <c r="O179" s="182"/>
      <c r="P179" s="183">
        <f>SUM(P180:P194)</f>
        <v>0</v>
      </c>
      <c r="Q179" s="182"/>
      <c r="R179" s="183">
        <f>SUM(R180:R194)</f>
        <v>0.44403000000000004</v>
      </c>
      <c r="S179" s="182"/>
      <c r="T179" s="184">
        <f>SUM(T180:T194)</f>
        <v>0</v>
      </c>
      <c r="AR179" s="185" t="s">
        <v>81</v>
      </c>
      <c r="AT179" s="186" t="s">
        <v>70</v>
      </c>
      <c r="AU179" s="186" t="s">
        <v>79</v>
      </c>
      <c r="AY179" s="185" t="s">
        <v>150</v>
      </c>
      <c r="BK179" s="187">
        <f>SUM(BK180:BK194)</f>
        <v>0</v>
      </c>
    </row>
    <row r="180" spans="2:65" s="1" customFormat="1" ht="14.45" customHeight="1">
      <c r="B180" s="39"/>
      <c r="C180" s="190" t="s">
        <v>489</v>
      </c>
      <c r="D180" s="190" t="s">
        <v>152</v>
      </c>
      <c r="E180" s="191" t="s">
        <v>1300</v>
      </c>
      <c r="F180" s="192" t="s">
        <v>1301</v>
      </c>
      <c r="G180" s="193" t="s">
        <v>545</v>
      </c>
      <c r="H180" s="194">
        <v>6</v>
      </c>
      <c r="I180" s="195"/>
      <c r="J180" s="196">
        <f t="shared" ref="J180:J194" si="40">ROUND(I180*H180,2)</f>
        <v>0</v>
      </c>
      <c r="K180" s="192" t="s">
        <v>156</v>
      </c>
      <c r="L180" s="59"/>
      <c r="M180" s="197" t="s">
        <v>21</v>
      </c>
      <c r="N180" s="198" t="s">
        <v>42</v>
      </c>
      <c r="O180" s="40"/>
      <c r="P180" s="199">
        <f t="shared" ref="P180:P194" si="41">O180*H180</f>
        <v>0</v>
      </c>
      <c r="Q180" s="199">
        <v>2.3199999999999998E-2</v>
      </c>
      <c r="R180" s="199">
        <f t="shared" ref="R180:R194" si="42">Q180*H180</f>
        <v>0.13919999999999999</v>
      </c>
      <c r="S180" s="199">
        <v>0</v>
      </c>
      <c r="T180" s="200">
        <f t="shared" ref="T180:T194" si="43">S180*H180</f>
        <v>0</v>
      </c>
      <c r="AR180" s="22" t="s">
        <v>232</v>
      </c>
      <c r="AT180" s="22" t="s">
        <v>152</v>
      </c>
      <c r="AU180" s="22" t="s">
        <v>81</v>
      </c>
      <c r="AY180" s="22" t="s">
        <v>150</v>
      </c>
      <c r="BE180" s="201">
        <f t="shared" ref="BE180:BE194" si="44">IF(N180="základní",J180,0)</f>
        <v>0</v>
      </c>
      <c r="BF180" s="201">
        <f t="shared" ref="BF180:BF194" si="45">IF(N180="snížená",J180,0)</f>
        <v>0</v>
      </c>
      <c r="BG180" s="201">
        <f t="shared" ref="BG180:BG194" si="46">IF(N180="zákl. přenesená",J180,0)</f>
        <v>0</v>
      </c>
      <c r="BH180" s="201">
        <f t="shared" ref="BH180:BH194" si="47">IF(N180="sníž. přenesená",J180,0)</f>
        <v>0</v>
      </c>
      <c r="BI180" s="201">
        <f t="shared" ref="BI180:BI194" si="48">IF(N180="nulová",J180,0)</f>
        <v>0</v>
      </c>
      <c r="BJ180" s="22" t="s">
        <v>79</v>
      </c>
      <c r="BK180" s="201">
        <f t="shared" ref="BK180:BK194" si="49">ROUND(I180*H180,2)</f>
        <v>0</v>
      </c>
      <c r="BL180" s="22" t="s">
        <v>232</v>
      </c>
      <c r="BM180" s="22" t="s">
        <v>1302</v>
      </c>
    </row>
    <row r="181" spans="2:65" s="1" customFormat="1" ht="14.45" customHeight="1">
      <c r="B181" s="39"/>
      <c r="C181" s="190" t="s">
        <v>494</v>
      </c>
      <c r="D181" s="190" t="s">
        <v>152</v>
      </c>
      <c r="E181" s="191" t="s">
        <v>1303</v>
      </c>
      <c r="F181" s="192" t="s">
        <v>1304</v>
      </c>
      <c r="G181" s="193" t="s">
        <v>545</v>
      </c>
      <c r="H181" s="194">
        <v>2</v>
      </c>
      <c r="I181" s="195"/>
      <c r="J181" s="196">
        <f t="shared" si="40"/>
        <v>0</v>
      </c>
      <c r="K181" s="192" t="s">
        <v>156</v>
      </c>
      <c r="L181" s="59"/>
      <c r="M181" s="197" t="s">
        <v>21</v>
      </c>
      <c r="N181" s="198" t="s">
        <v>42</v>
      </c>
      <c r="O181" s="40"/>
      <c r="P181" s="199">
        <f t="shared" si="41"/>
        <v>0</v>
      </c>
      <c r="Q181" s="199">
        <v>2.3230000000000001E-2</v>
      </c>
      <c r="R181" s="199">
        <f t="shared" si="42"/>
        <v>4.6460000000000001E-2</v>
      </c>
      <c r="S181" s="199">
        <v>0</v>
      </c>
      <c r="T181" s="200">
        <f t="shared" si="43"/>
        <v>0</v>
      </c>
      <c r="AR181" s="22" t="s">
        <v>232</v>
      </c>
      <c r="AT181" s="22" t="s">
        <v>152</v>
      </c>
      <c r="AU181" s="22" t="s">
        <v>81</v>
      </c>
      <c r="AY181" s="22" t="s">
        <v>150</v>
      </c>
      <c r="BE181" s="201">
        <f t="shared" si="44"/>
        <v>0</v>
      </c>
      <c r="BF181" s="201">
        <f t="shared" si="45"/>
        <v>0</v>
      </c>
      <c r="BG181" s="201">
        <f t="shared" si="46"/>
        <v>0</v>
      </c>
      <c r="BH181" s="201">
        <f t="shared" si="47"/>
        <v>0</v>
      </c>
      <c r="BI181" s="201">
        <f t="shared" si="48"/>
        <v>0</v>
      </c>
      <c r="BJ181" s="22" t="s">
        <v>79</v>
      </c>
      <c r="BK181" s="201">
        <f t="shared" si="49"/>
        <v>0</v>
      </c>
      <c r="BL181" s="22" t="s">
        <v>232</v>
      </c>
      <c r="BM181" s="22" t="s">
        <v>1305</v>
      </c>
    </row>
    <row r="182" spans="2:65" s="1" customFormat="1" ht="22.9" customHeight="1">
      <c r="B182" s="39"/>
      <c r="C182" s="190" t="s">
        <v>498</v>
      </c>
      <c r="D182" s="190" t="s">
        <v>152</v>
      </c>
      <c r="E182" s="191" t="s">
        <v>1306</v>
      </c>
      <c r="F182" s="192" t="s">
        <v>1307</v>
      </c>
      <c r="G182" s="193" t="s">
        <v>545</v>
      </c>
      <c r="H182" s="194">
        <v>3</v>
      </c>
      <c r="I182" s="195"/>
      <c r="J182" s="196">
        <f t="shared" si="40"/>
        <v>0</v>
      </c>
      <c r="K182" s="192" t="s">
        <v>156</v>
      </c>
      <c r="L182" s="59"/>
      <c r="M182" s="197" t="s">
        <v>21</v>
      </c>
      <c r="N182" s="198" t="s">
        <v>42</v>
      </c>
      <c r="O182" s="40"/>
      <c r="P182" s="199">
        <f t="shared" si="41"/>
        <v>0</v>
      </c>
      <c r="Q182" s="199">
        <v>1.9390000000000001E-2</v>
      </c>
      <c r="R182" s="199">
        <f t="shared" si="42"/>
        <v>5.8169999999999999E-2</v>
      </c>
      <c r="S182" s="199">
        <v>0</v>
      </c>
      <c r="T182" s="200">
        <f t="shared" si="43"/>
        <v>0</v>
      </c>
      <c r="AR182" s="22" t="s">
        <v>232</v>
      </c>
      <c r="AT182" s="22" t="s">
        <v>152</v>
      </c>
      <c r="AU182" s="22" t="s">
        <v>81</v>
      </c>
      <c r="AY182" s="22" t="s">
        <v>150</v>
      </c>
      <c r="BE182" s="201">
        <f t="shared" si="44"/>
        <v>0</v>
      </c>
      <c r="BF182" s="201">
        <f t="shared" si="45"/>
        <v>0</v>
      </c>
      <c r="BG182" s="201">
        <f t="shared" si="46"/>
        <v>0</v>
      </c>
      <c r="BH182" s="201">
        <f t="shared" si="47"/>
        <v>0</v>
      </c>
      <c r="BI182" s="201">
        <f t="shared" si="48"/>
        <v>0</v>
      </c>
      <c r="BJ182" s="22" t="s">
        <v>79</v>
      </c>
      <c r="BK182" s="201">
        <f t="shared" si="49"/>
        <v>0</v>
      </c>
      <c r="BL182" s="22" t="s">
        <v>232</v>
      </c>
      <c r="BM182" s="22" t="s">
        <v>1308</v>
      </c>
    </row>
    <row r="183" spans="2:65" s="1" customFormat="1" ht="22.9" customHeight="1">
      <c r="B183" s="39"/>
      <c r="C183" s="190" t="s">
        <v>504</v>
      </c>
      <c r="D183" s="190" t="s">
        <v>152</v>
      </c>
      <c r="E183" s="191" t="s">
        <v>1309</v>
      </c>
      <c r="F183" s="192" t="s">
        <v>1310</v>
      </c>
      <c r="G183" s="193" t="s">
        <v>545</v>
      </c>
      <c r="H183" s="194">
        <v>6</v>
      </c>
      <c r="I183" s="195"/>
      <c r="J183" s="196">
        <f t="shared" si="40"/>
        <v>0</v>
      </c>
      <c r="K183" s="192" t="s">
        <v>156</v>
      </c>
      <c r="L183" s="59"/>
      <c r="M183" s="197" t="s">
        <v>21</v>
      </c>
      <c r="N183" s="198" t="s">
        <v>42</v>
      </c>
      <c r="O183" s="40"/>
      <c r="P183" s="199">
        <f t="shared" si="41"/>
        <v>0</v>
      </c>
      <c r="Q183" s="199">
        <v>1.525E-2</v>
      </c>
      <c r="R183" s="199">
        <f t="shared" si="42"/>
        <v>9.1499999999999998E-2</v>
      </c>
      <c r="S183" s="199">
        <v>0</v>
      </c>
      <c r="T183" s="200">
        <f t="shared" si="43"/>
        <v>0</v>
      </c>
      <c r="AR183" s="22" t="s">
        <v>232</v>
      </c>
      <c r="AT183" s="22" t="s">
        <v>152</v>
      </c>
      <c r="AU183" s="22" t="s">
        <v>81</v>
      </c>
      <c r="AY183" s="22" t="s">
        <v>150</v>
      </c>
      <c r="BE183" s="201">
        <f t="shared" si="44"/>
        <v>0</v>
      </c>
      <c r="BF183" s="201">
        <f t="shared" si="45"/>
        <v>0</v>
      </c>
      <c r="BG183" s="201">
        <f t="shared" si="46"/>
        <v>0</v>
      </c>
      <c r="BH183" s="201">
        <f t="shared" si="47"/>
        <v>0</v>
      </c>
      <c r="BI183" s="201">
        <f t="shared" si="48"/>
        <v>0</v>
      </c>
      <c r="BJ183" s="22" t="s">
        <v>79</v>
      </c>
      <c r="BK183" s="201">
        <f t="shared" si="49"/>
        <v>0</v>
      </c>
      <c r="BL183" s="22" t="s">
        <v>232</v>
      </c>
      <c r="BM183" s="22" t="s">
        <v>1311</v>
      </c>
    </row>
    <row r="184" spans="2:65" s="1" customFormat="1" ht="22.9" customHeight="1">
      <c r="B184" s="39"/>
      <c r="C184" s="190" t="s">
        <v>508</v>
      </c>
      <c r="D184" s="190" t="s">
        <v>152</v>
      </c>
      <c r="E184" s="191" t="s">
        <v>1312</v>
      </c>
      <c r="F184" s="192" t="s">
        <v>1313</v>
      </c>
      <c r="G184" s="193" t="s">
        <v>545</v>
      </c>
      <c r="H184" s="194">
        <v>3</v>
      </c>
      <c r="I184" s="195"/>
      <c r="J184" s="196">
        <f t="shared" si="40"/>
        <v>0</v>
      </c>
      <c r="K184" s="192" t="s">
        <v>156</v>
      </c>
      <c r="L184" s="59"/>
      <c r="M184" s="197" t="s">
        <v>21</v>
      </c>
      <c r="N184" s="198" t="s">
        <v>42</v>
      </c>
      <c r="O184" s="40"/>
      <c r="P184" s="199">
        <f t="shared" si="41"/>
        <v>0</v>
      </c>
      <c r="Q184" s="199">
        <v>1.034E-2</v>
      </c>
      <c r="R184" s="199">
        <f t="shared" si="42"/>
        <v>3.1019999999999999E-2</v>
      </c>
      <c r="S184" s="199">
        <v>0</v>
      </c>
      <c r="T184" s="200">
        <f t="shared" si="43"/>
        <v>0</v>
      </c>
      <c r="AR184" s="22" t="s">
        <v>232</v>
      </c>
      <c r="AT184" s="22" t="s">
        <v>152</v>
      </c>
      <c r="AU184" s="22" t="s">
        <v>81</v>
      </c>
      <c r="AY184" s="22" t="s">
        <v>150</v>
      </c>
      <c r="BE184" s="201">
        <f t="shared" si="44"/>
        <v>0</v>
      </c>
      <c r="BF184" s="201">
        <f t="shared" si="45"/>
        <v>0</v>
      </c>
      <c r="BG184" s="201">
        <f t="shared" si="46"/>
        <v>0</v>
      </c>
      <c r="BH184" s="201">
        <f t="shared" si="47"/>
        <v>0</v>
      </c>
      <c r="BI184" s="201">
        <f t="shared" si="48"/>
        <v>0</v>
      </c>
      <c r="BJ184" s="22" t="s">
        <v>79</v>
      </c>
      <c r="BK184" s="201">
        <f t="shared" si="49"/>
        <v>0</v>
      </c>
      <c r="BL184" s="22" t="s">
        <v>232</v>
      </c>
      <c r="BM184" s="22" t="s">
        <v>1314</v>
      </c>
    </row>
    <row r="185" spans="2:65" s="1" customFormat="1" ht="22.9" customHeight="1">
      <c r="B185" s="39"/>
      <c r="C185" s="190" t="s">
        <v>513</v>
      </c>
      <c r="D185" s="190" t="s">
        <v>152</v>
      </c>
      <c r="E185" s="191" t="s">
        <v>1315</v>
      </c>
      <c r="F185" s="192" t="s">
        <v>1316</v>
      </c>
      <c r="G185" s="193" t="s">
        <v>545</v>
      </c>
      <c r="H185" s="194">
        <v>1</v>
      </c>
      <c r="I185" s="195"/>
      <c r="J185" s="196">
        <f t="shared" si="40"/>
        <v>0</v>
      </c>
      <c r="K185" s="192" t="s">
        <v>156</v>
      </c>
      <c r="L185" s="59"/>
      <c r="M185" s="197" t="s">
        <v>21</v>
      </c>
      <c r="N185" s="198" t="s">
        <v>42</v>
      </c>
      <c r="O185" s="40"/>
      <c r="P185" s="199">
        <f t="shared" si="41"/>
        <v>0</v>
      </c>
      <c r="Q185" s="199">
        <v>1.47E-2</v>
      </c>
      <c r="R185" s="199">
        <f t="shared" si="42"/>
        <v>1.47E-2</v>
      </c>
      <c r="S185" s="199">
        <v>0</v>
      </c>
      <c r="T185" s="200">
        <f t="shared" si="43"/>
        <v>0</v>
      </c>
      <c r="AR185" s="22" t="s">
        <v>232</v>
      </c>
      <c r="AT185" s="22" t="s">
        <v>152</v>
      </c>
      <c r="AU185" s="22" t="s">
        <v>81</v>
      </c>
      <c r="AY185" s="22" t="s">
        <v>150</v>
      </c>
      <c r="BE185" s="201">
        <f t="shared" si="44"/>
        <v>0</v>
      </c>
      <c r="BF185" s="201">
        <f t="shared" si="45"/>
        <v>0</v>
      </c>
      <c r="BG185" s="201">
        <f t="shared" si="46"/>
        <v>0</v>
      </c>
      <c r="BH185" s="201">
        <f t="shared" si="47"/>
        <v>0</v>
      </c>
      <c r="BI185" s="201">
        <f t="shared" si="48"/>
        <v>0</v>
      </c>
      <c r="BJ185" s="22" t="s">
        <v>79</v>
      </c>
      <c r="BK185" s="201">
        <f t="shared" si="49"/>
        <v>0</v>
      </c>
      <c r="BL185" s="22" t="s">
        <v>232</v>
      </c>
      <c r="BM185" s="22" t="s">
        <v>1317</v>
      </c>
    </row>
    <row r="186" spans="2:65" s="1" customFormat="1" ht="22.9" customHeight="1">
      <c r="B186" s="39"/>
      <c r="C186" s="190" t="s">
        <v>517</v>
      </c>
      <c r="D186" s="190" t="s">
        <v>152</v>
      </c>
      <c r="E186" s="191" t="s">
        <v>1318</v>
      </c>
      <c r="F186" s="192" t="s">
        <v>1319</v>
      </c>
      <c r="G186" s="193" t="s">
        <v>545</v>
      </c>
      <c r="H186" s="194">
        <v>1</v>
      </c>
      <c r="I186" s="195"/>
      <c r="J186" s="196">
        <f t="shared" si="40"/>
        <v>0</v>
      </c>
      <c r="K186" s="192" t="s">
        <v>156</v>
      </c>
      <c r="L186" s="59"/>
      <c r="M186" s="197" t="s">
        <v>21</v>
      </c>
      <c r="N186" s="198" t="s">
        <v>42</v>
      </c>
      <c r="O186" s="40"/>
      <c r="P186" s="199">
        <f t="shared" si="41"/>
        <v>0</v>
      </c>
      <c r="Q186" s="199">
        <v>3.6249999999999998E-2</v>
      </c>
      <c r="R186" s="199">
        <f t="shared" si="42"/>
        <v>3.6249999999999998E-2</v>
      </c>
      <c r="S186" s="199">
        <v>0</v>
      </c>
      <c r="T186" s="200">
        <f t="shared" si="43"/>
        <v>0</v>
      </c>
      <c r="AR186" s="22" t="s">
        <v>232</v>
      </c>
      <c r="AT186" s="22" t="s">
        <v>152</v>
      </c>
      <c r="AU186" s="22" t="s">
        <v>81</v>
      </c>
      <c r="AY186" s="22" t="s">
        <v>150</v>
      </c>
      <c r="BE186" s="201">
        <f t="shared" si="44"/>
        <v>0</v>
      </c>
      <c r="BF186" s="201">
        <f t="shared" si="45"/>
        <v>0</v>
      </c>
      <c r="BG186" s="201">
        <f t="shared" si="46"/>
        <v>0</v>
      </c>
      <c r="BH186" s="201">
        <f t="shared" si="47"/>
        <v>0</v>
      </c>
      <c r="BI186" s="201">
        <f t="shared" si="48"/>
        <v>0</v>
      </c>
      <c r="BJ186" s="22" t="s">
        <v>79</v>
      </c>
      <c r="BK186" s="201">
        <f t="shared" si="49"/>
        <v>0</v>
      </c>
      <c r="BL186" s="22" t="s">
        <v>232</v>
      </c>
      <c r="BM186" s="22" t="s">
        <v>1320</v>
      </c>
    </row>
    <row r="187" spans="2:65" s="1" customFormat="1" ht="14.45" customHeight="1">
      <c r="B187" s="39"/>
      <c r="C187" s="190" t="s">
        <v>522</v>
      </c>
      <c r="D187" s="190" t="s">
        <v>152</v>
      </c>
      <c r="E187" s="191" t="s">
        <v>1321</v>
      </c>
      <c r="F187" s="192" t="s">
        <v>1322</v>
      </c>
      <c r="G187" s="193" t="s">
        <v>339</v>
      </c>
      <c r="H187" s="194">
        <v>1</v>
      </c>
      <c r="I187" s="195"/>
      <c r="J187" s="196">
        <f t="shared" si="40"/>
        <v>0</v>
      </c>
      <c r="K187" s="192" t="s">
        <v>156</v>
      </c>
      <c r="L187" s="59"/>
      <c r="M187" s="197" t="s">
        <v>21</v>
      </c>
      <c r="N187" s="198" t="s">
        <v>42</v>
      </c>
      <c r="O187" s="40"/>
      <c r="P187" s="199">
        <f t="shared" si="41"/>
        <v>0</v>
      </c>
      <c r="Q187" s="199">
        <v>2.1000000000000001E-4</v>
      </c>
      <c r="R187" s="199">
        <f t="shared" si="42"/>
        <v>2.1000000000000001E-4</v>
      </c>
      <c r="S187" s="199">
        <v>0</v>
      </c>
      <c r="T187" s="200">
        <f t="shared" si="43"/>
        <v>0</v>
      </c>
      <c r="AR187" s="22" t="s">
        <v>232</v>
      </c>
      <c r="AT187" s="22" t="s">
        <v>152</v>
      </c>
      <c r="AU187" s="22" t="s">
        <v>81</v>
      </c>
      <c r="AY187" s="22" t="s">
        <v>150</v>
      </c>
      <c r="BE187" s="201">
        <f t="shared" si="44"/>
        <v>0</v>
      </c>
      <c r="BF187" s="201">
        <f t="shared" si="45"/>
        <v>0</v>
      </c>
      <c r="BG187" s="201">
        <f t="shared" si="46"/>
        <v>0</v>
      </c>
      <c r="BH187" s="201">
        <f t="shared" si="47"/>
        <v>0</v>
      </c>
      <c r="BI187" s="201">
        <f t="shared" si="48"/>
        <v>0</v>
      </c>
      <c r="BJ187" s="22" t="s">
        <v>79</v>
      </c>
      <c r="BK187" s="201">
        <f t="shared" si="49"/>
        <v>0</v>
      </c>
      <c r="BL187" s="22" t="s">
        <v>232</v>
      </c>
      <c r="BM187" s="22" t="s">
        <v>1323</v>
      </c>
    </row>
    <row r="188" spans="2:65" s="1" customFormat="1" ht="22.9" customHeight="1">
      <c r="B188" s="39"/>
      <c r="C188" s="190" t="s">
        <v>526</v>
      </c>
      <c r="D188" s="190" t="s">
        <v>152</v>
      </c>
      <c r="E188" s="191" t="s">
        <v>1324</v>
      </c>
      <c r="F188" s="192" t="s">
        <v>1325</v>
      </c>
      <c r="G188" s="193" t="s">
        <v>545</v>
      </c>
      <c r="H188" s="194">
        <v>2</v>
      </c>
      <c r="I188" s="195"/>
      <c r="J188" s="196">
        <f t="shared" si="40"/>
        <v>0</v>
      </c>
      <c r="K188" s="192" t="s">
        <v>156</v>
      </c>
      <c r="L188" s="59"/>
      <c r="M188" s="197" t="s">
        <v>21</v>
      </c>
      <c r="N188" s="198" t="s">
        <v>42</v>
      </c>
      <c r="O188" s="40"/>
      <c r="P188" s="199">
        <f t="shared" si="41"/>
        <v>0</v>
      </c>
      <c r="Q188" s="199">
        <v>9.5E-4</v>
      </c>
      <c r="R188" s="199">
        <f t="shared" si="42"/>
        <v>1.9E-3</v>
      </c>
      <c r="S188" s="199">
        <v>0</v>
      </c>
      <c r="T188" s="200">
        <f t="shared" si="43"/>
        <v>0</v>
      </c>
      <c r="AR188" s="22" t="s">
        <v>232</v>
      </c>
      <c r="AT188" s="22" t="s">
        <v>152</v>
      </c>
      <c r="AU188" s="22" t="s">
        <v>81</v>
      </c>
      <c r="AY188" s="22" t="s">
        <v>150</v>
      </c>
      <c r="BE188" s="201">
        <f t="shared" si="44"/>
        <v>0</v>
      </c>
      <c r="BF188" s="201">
        <f t="shared" si="45"/>
        <v>0</v>
      </c>
      <c r="BG188" s="201">
        <f t="shared" si="46"/>
        <v>0</v>
      </c>
      <c r="BH188" s="201">
        <f t="shared" si="47"/>
        <v>0</v>
      </c>
      <c r="BI188" s="201">
        <f t="shared" si="48"/>
        <v>0</v>
      </c>
      <c r="BJ188" s="22" t="s">
        <v>79</v>
      </c>
      <c r="BK188" s="201">
        <f t="shared" si="49"/>
        <v>0</v>
      </c>
      <c r="BL188" s="22" t="s">
        <v>232</v>
      </c>
      <c r="BM188" s="22" t="s">
        <v>1326</v>
      </c>
    </row>
    <row r="189" spans="2:65" s="1" customFormat="1" ht="22.9" customHeight="1">
      <c r="B189" s="39"/>
      <c r="C189" s="190" t="s">
        <v>531</v>
      </c>
      <c r="D189" s="190" t="s">
        <v>152</v>
      </c>
      <c r="E189" s="191" t="s">
        <v>1327</v>
      </c>
      <c r="F189" s="192" t="s">
        <v>1328</v>
      </c>
      <c r="G189" s="193" t="s">
        <v>339</v>
      </c>
      <c r="H189" s="194">
        <v>3</v>
      </c>
      <c r="I189" s="195"/>
      <c r="J189" s="196">
        <f t="shared" si="40"/>
        <v>0</v>
      </c>
      <c r="K189" s="192" t="s">
        <v>156</v>
      </c>
      <c r="L189" s="59"/>
      <c r="M189" s="197" t="s">
        <v>21</v>
      </c>
      <c r="N189" s="198" t="s">
        <v>42</v>
      </c>
      <c r="O189" s="40"/>
      <c r="P189" s="199">
        <f t="shared" si="41"/>
        <v>0</v>
      </c>
      <c r="Q189" s="199">
        <v>1.42E-3</v>
      </c>
      <c r="R189" s="199">
        <f t="shared" si="42"/>
        <v>4.2599999999999999E-3</v>
      </c>
      <c r="S189" s="199">
        <v>0</v>
      </c>
      <c r="T189" s="200">
        <f t="shared" si="43"/>
        <v>0</v>
      </c>
      <c r="AR189" s="22" t="s">
        <v>232</v>
      </c>
      <c r="AT189" s="22" t="s">
        <v>152</v>
      </c>
      <c r="AU189" s="22" t="s">
        <v>81</v>
      </c>
      <c r="AY189" s="22" t="s">
        <v>150</v>
      </c>
      <c r="BE189" s="201">
        <f t="shared" si="44"/>
        <v>0</v>
      </c>
      <c r="BF189" s="201">
        <f t="shared" si="45"/>
        <v>0</v>
      </c>
      <c r="BG189" s="201">
        <f t="shared" si="46"/>
        <v>0</v>
      </c>
      <c r="BH189" s="201">
        <f t="shared" si="47"/>
        <v>0</v>
      </c>
      <c r="BI189" s="201">
        <f t="shared" si="48"/>
        <v>0</v>
      </c>
      <c r="BJ189" s="22" t="s">
        <v>79</v>
      </c>
      <c r="BK189" s="201">
        <f t="shared" si="49"/>
        <v>0</v>
      </c>
      <c r="BL189" s="22" t="s">
        <v>232</v>
      </c>
      <c r="BM189" s="22" t="s">
        <v>1329</v>
      </c>
    </row>
    <row r="190" spans="2:65" s="1" customFormat="1" ht="22.9" customHeight="1">
      <c r="B190" s="39"/>
      <c r="C190" s="190" t="s">
        <v>535</v>
      </c>
      <c r="D190" s="190" t="s">
        <v>152</v>
      </c>
      <c r="E190" s="191" t="s">
        <v>1330</v>
      </c>
      <c r="F190" s="192" t="s">
        <v>1331</v>
      </c>
      <c r="G190" s="193" t="s">
        <v>545</v>
      </c>
      <c r="H190" s="194">
        <v>1</v>
      </c>
      <c r="I190" s="195"/>
      <c r="J190" s="196">
        <f t="shared" si="40"/>
        <v>0</v>
      </c>
      <c r="K190" s="192" t="s">
        <v>156</v>
      </c>
      <c r="L190" s="59"/>
      <c r="M190" s="197" t="s">
        <v>21</v>
      </c>
      <c r="N190" s="198" t="s">
        <v>42</v>
      </c>
      <c r="O190" s="40"/>
      <c r="P190" s="199">
        <f t="shared" si="41"/>
        <v>0</v>
      </c>
      <c r="Q190" s="199">
        <v>2.0799999999999998E-3</v>
      </c>
      <c r="R190" s="199">
        <f t="shared" si="42"/>
        <v>2.0799999999999998E-3</v>
      </c>
      <c r="S190" s="199">
        <v>0</v>
      </c>
      <c r="T190" s="200">
        <f t="shared" si="43"/>
        <v>0</v>
      </c>
      <c r="AR190" s="22" t="s">
        <v>232</v>
      </c>
      <c r="AT190" s="22" t="s">
        <v>152</v>
      </c>
      <c r="AU190" s="22" t="s">
        <v>81</v>
      </c>
      <c r="AY190" s="22" t="s">
        <v>150</v>
      </c>
      <c r="BE190" s="201">
        <f t="shared" si="44"/>
        <v>0</v>
      </c>
      <c r="BF190" s="201">
        <f t="shared" si="45"/>
        <v>0</v>
      </c>
      <c r="BG190" s="201">
        <f t="shared" si="46"/>
        <v>0</v>
      </c>
      <c r="BH190" s="201">
        <f t="shared" si="47"/>
        <v>0</v>
      </c>
      <c r="BI190" s="201">
        <f t="shared" si="48"/>
        <v>0</v>
      </c>
      <c r="BJ190" s="22" t="s">
        <v>79</v>
      </c>
      <c r="BK190" s="201">
        <f t="shared" si="49"/>
        <v>0</v>
      </c>
      <c r="BL190" s="22" t="s">
        <v>232</v>
      </c>
      <c r="BM190" s="22" t="s">
        <v>1332</v>
      </c>
    </row>
    <row r="191" spans="2:65" s="1" customFormat="1" ht="22.9" customHeight="1">
      <c r="B191" s="39"/>
      <c r="C191" s="190" t="s">
        <v>542</v>
      </c>
      <c r="D191" s="190" t="s">
        <v>152</v>
      </c>
      <c r="E191" s="191" t="s">
        <v>1333</v>
      </c>
      <c r="F191" s="192" t="s">
        <v>1334</v>
      </c>
      <c r="G191" s="193" t="s">
        <v>545</v>
      </c>
      <c r="H191" s="194">
        <v>1</v>
      </c>
      <c r="I191" s="195"/>
      <c r="J191" s="196">
        <f t="shared" si="40"/>
        <v>0</v>
      </c>
      <c r="K191" s="192" t="s">
        <v>156</v>
      </c>
      <c r="L191" s="59"/>
      <c r="M191" s="197" t="s">
        <v>21</v>
      </c>
      <c r="N191" s="198" t="s">
        <v>42</v>
      </c>
      <c r="O191" s="40"/>
      <c r="P191" s="199">
        <f t="shared" si="41"/>
        <v>0</v>
      </c>
      <c r="Q191" s="199">
        <v>1.9599999999999999E-3</v>
      </c>
      <c r="R191" s="199">
        <f t="shared" si="42"/>
        <v>1.9599999999999999E-3</v>
      </c>
      <c r="S191" s="199">
        <v>0</v>
      </c>
      <c r="T191" s="200">
        <f t="shared" si="43"/>
        <v>0</v>
      </c>
      <c r="AR191" s="22" t="s">
        <v>232</v>
      </c>
      <c r="AT191" s="22" t="s">
        <v>152</v>
      </c>
      <c r="AU191" s="22" t="s">
        <v>81</v>
      </c>
      <c r="AY191" s="22" t="s">
        <v>150</v>
      </c>
      <c r="BE191" s="201">
        <f t="shared" si="44"/>
        <v>0</v>
      </c>
      <c r="BF191" s="201">
        <f t="shared" si="45"/>
        <v>0</v>
      </c>
      <c r="BG191" s="201">
        <f t="shared" si="46"/>
        <v>0</v>
      </c>
      <c r="BH191" s="201">
        <f t="shared" si="47"/>
        <v>0</v>
      </c>
      <c r="BI191" s="201">
        <f t="shared" si="48"/>
        <v>0</v>
      </c>
      <c r="BJ191" s="22" t="s">
        <v>79</v>
      </c>
      <c r="BK191" s="201">
        <f t="shared" si="49"/>
        <v>0</v>
      </c>
      <c r="BL191" s="22" t="s">
        <v>232</v>
      </c>
      <c r="BM191" s="22" t="s">
        <v>1335</v>
      </c>
    </row>
    <row r="192" spans="2:65" s="1" customFormat="1" ht="14.45" customHeight="1">
      <c r="B192" s="39"/>
      <c r="C192" s="190" t="s">
        <v>547</v>
      </c>
      <c r="D192" s="190" t="s">
        <v>152</v>
      </c>
      <c r="E192" s="191" t="s">
        <v>1336</v>
      </c>
      <c r="F192" s="192" t="s">
        <v>1337</v>
      </c>
      <c r="G192" s="193" t="s">
        <v>545</v>
      </c>
      <c r="H192" s="194">
        <v>6</v>
      </c>
      <c r="I192" s="195"/>
      <c r="J192" s="196">
        <f t="shared" si="40"/>
        <v>0</v>
      </c>
      <c r="K192" s="192" t="s">
        <v>156</v>
      </c>
      <c r="L192" s="59"/>
      <c r="M192" s="197" t="s">
        <v>21</v>
      </c>
      <c r="N192" s="198" t="s">
        <v>42</v>
      </c>
      <c r="O192" s="40"/>
      <c r="P192" s="199">
        <f t="shared" si="41"/>
        <v>0</v>
      </c>
      <c r="Q192" s="199">
        <v>1.8E-3</v>
      </c>
      <c r="R192" s="199">
        <f t="shared" si="42"/>
        <v>1.0800000000000001E-2</v>
      </c>
      <c r="S192" s="199">
        <v>0</v>
      </c>
      <c r="T192" s="200">
        <f t="shared" si="43"/>
        <v>0</v>
      </c>
      <c r="AR192" s="22" t="s">
        <v>232</v>
      </c>
      <c r="AT192" s="22" t="s">
        <v>152</v>
      </c>
      <c r="AU192" s="22" t="s">
        <v>81</v>
      </c>
      <c r="AY192" s="22" t="s">
        <v>150</v>
      </c>
      <c r="BE192" s="201">
        <f t="shared" si="44"/>
        <v>0</v>
      </c>
      <c r="BF192" s="201">
        <f t="shared" si="45"/>
        <v>0</v>
      </c>
      <c r="BG192" s="201">
        <f t="shared" si="46"/>
        <v>0</v>
      </c>
      <c r="BH192" s="201">
        <f t="shared" si="47"/>
        <v>0</v>
      </c>
      <c r="BI192" s="201">
        <f t="shared" si="48"/>
        <v>0</v>
      </c>
      <c r="BJ192" s="22" t="s">
        <v>79</v>
      </c>
      <c r="BK192" s="201">
        <f t="shared" si="49"/>
        <v>0</v>
      </c>
      <c r="BL192" s="22" t="s">
        <v>232</v>
      </c>
      <c r="BM192" s="22" t="s">
        <v>1338</v>
      </c>
    </row>
    <row r="193" spans="2:65" s="1" customFormat="1" ht="14.45" customHeight="1">
      <c r="B193" s="39"/>
      <c r="C193" s="190" t="s">
        <v>551</v>
      </c>
      <c r="D193" s="190" t="s">
        <v>152</v>
      </c>
      <c r="E193" s="191" t="s">
        <v>1339</v>
      </c>
      <c r="F193" s="192" t="s">
        <v>1340</v>
      </c>
      <c r="G193" s="193" t="s">
        <v>545</v>
      </c>
      <c r="H193" s="194">
        <v>3</v>
      </c>
      <c r="I193" s="195"/>
      <c r="J193" s="196">
        <f t="shared" si="40"/>
        <v>0</v>
      </c>
      <c r="K193" s="192" t="s">
        <v>156</v>
      </c>
      <c r="L193" s="59"/>
      <c r="M193" s="197" t="s">
        <v>21</v>
      </c>
      <c r="N193" s="198" t="s">
        <v>42</v>
      </c>
      <c r="O193" s="40"/>
      <c r="P193" s="199">
        <f t="shared" si="41"/>
        <v>0</v>
      </c>
      <c r="Q193" s="199">
        <v>1.8400000000000001E-3</v>
      </c>
      <c r="R193" s="199">
        <f t="shared" si="42"/>
        <v>5.5200000000000006E-3</v>
      </c>
      <c r="S193" s="199">
        <v>0</v>
      </c>
      <c r="T193" s="200">
        <f t="shared" si="43"/>
        <v>0</v>
      </c>
      <c r="AR193" s="22" t="s">
        <v>232</v>
      </c>
      <c r="AT193" s="22" t="s">
        <v>152</v>
      </c>
      <c r="AU193" s="22" t="s">
        <v>81</v>
      </c>
      <c r="AY193" s="22" t="s">
        <v>150</v>
      </c>
      <c r="BE193" s="201">
        <f t="shared" si="44"/>
        <v>0</v>
      </c>
      <c r="BF193" s="201">
        <f t="shared" si="45"/>
        <v>0</v>
      </c>
      <c r="BG193" s="201">
        <f t="shared" si="46"/>
        <v>0</v>
      </c>
      <c r="BH193" s="201">
        <f t="shared" si="47"/>
        <v>0</v>
      </c>
      <c r="BI193" s="201">
        <f t="shared" si="48"/>
        <v>0</v>
      </c>
      <c r="BJ193" s="22" t="s">
        <v>79</v>
      </c>
      <c r="BK193" s="201">
        <f t="shared" si="49"/>
        <v>0</v>
      </c>
      <c r="BL193" s="22" t="s">
        <v>232</v>
      </c>
      <c r="BM193" s="22" t="s">
        <v>1341</v>
      </c>
    </row>
    <row r="194" spans="2:65" s="1" customFormat="1" ht="22.9" customHeight="1">
      <c r="B194" s="39"/>
      <c r="C194" s="190" t="s">
        <v>555</v>
      </c>
      <c r="D194" s="190" t="s">
        <v>152</v>
      </c>
      <c r="E194" s="191" t="s">
        <v>1342</v>
      </c>
      <c r="F194" s="192" t="s">
        <v>1343</v>
      </c>
      <c r="G194" s="193" t="s">
        <v>172</v>
      </c>
      <c r="H194" s="194">
        <v>0.44400000000000001</v>
      </c>
      <c r="I194" s="195"/>
      <c r="J194" s="196">
        <f t="shared" si="40"/>
        <v>0</v>
      </c>
      <c r="K194" s="192" t="s">
        <v>156</v>
      </c>
      <c r="L194" s="59"/>
      <c r="M194" s="197" t="s">
        <v>21</v>
      </c>
      <c r="N194" s="235" t="s">
        <v>42</v>
      </c>
      <c r="O194" s="236"/>
      <c r="P194" s="237">
        <f t="shared" si="41"/>
        <v>0</v>
      </c>
      <c r="Q194" s="237">
        <v>0</v>
      </c>
      <c r="R194" s="237">
        <f t="shared" si="42"/>
        <v>0</v>
      </c>
      <c r="S194" s="237">
        <v>0</v>
      </c>
      <c r="T194" s="238">
        <f t="shared" si="43"/>
        <v>0</v>
      </c>
      <c r="AR194" s="22" t="s">
        <v>232</v>
      </c>
      <c r="AT194" s="22" t="s">
        <v>152</v>
      </c>
      <c r="AU194" s="22" t="s">
        <v>81</v>
      </c>
      <c r="AY194" s="22" t="s">
        <v>150</v>
      </c>
      <c r="BE194" s="201">
        <f t="shared" si="44"/>
        <v>0</v>
      </c>
      <c r="BF194" s="201">
        <f t="shared" si="45"/>
        <v>0</v>
      </c>
      <c r="BG194" s="201">
        <f t="shared" si="46"/>
        <v>0</v>
      </c>
      <c r="BH194" s="201">
        <f t="shared" si="47"/>
        <v>0</v>
      </c>
      <c r="BI194" s="201">
        <f t="shared" si="48"/>
        <v>0</v>
      </c>
      <c r="BJ194" s="22" t="s">
        <v>79</v>
      </c>
      <c r="BK194" s="201">
        <f t="shared" si="49"/>
        <v>0</v>
      </c>
      <c r="BL194" s="22" t="s">
        <v>232</v>
      </c>
      <c r="BM194" s="22" t="s">
        <v>1344</v>
      </c>
    </row>
    <row r="195" spans="2:65" s="1" customFormat="1" ht="6.95" customHeight="1">
      <c r="B195" s="54"/>
      <c r="C195" s="55"/>
      <c r="D195" s="55"/>
      <c r="E195" s="55"/>
      <c r="F195" s="55"/>
      <c r="G195" s="55"/>
      <c r="H195" s="55"/>
      <c r="I195" s="137"/>
      <c r="J195" s="55"/>
      <c r="K195" s="55"/>
      <c r="L195" s="59"/>
    </row>
  </sheetData>
  <sheetProtection algorithmName="SHA-512" hashValue="WHGtc/9ewbLvnBz50zDe0ILPGrxGLnEyA5hCrEoRhwa7Usd40HdYlvdJysUGkqzT3bXPToJDayXy/nPZuypaCg==" saltValue="8A3xvC3S33tXfWTMHh/VSBDXYaZ8+4G5nWvx9vcOP3uDwLgNLlsRw6iHFoUxfrvlv00B8h1TMamUNw35yjavZg==" spinCount="100000" sheet="1" objects="1" scenarios="1" formatColumns="0" formatRows="0" autoFilter="0"/>
  <autoFilter ref="C84:K194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9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100</v>
      </c>
      <c r="G1" s="363" t="s">
        <v>101</v>
      </c>
      <c r="H1" s="363"/>
      <c r="I1" s="113"/>
      <c r="J1" s="112" t="s">
        <v>102</v>
      </c>
      <c r="K1" s="111" t="s">
        <v>103</v>
      </c>
      <c r="L1" s="112" t="s">
        <v>104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22" t="s">
        <v>93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105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4.45" customHeight="1">
      <c r="B7" s="26"/>
      <c r="C7" s="27"/>
      <c r="D7" s="27"/>
      <c r="E7" s="355" t="str">
        <f>'Rekapitulace stavby'!K6</f>
        <v>Oprava objektu časomíry č.p. 1711</v>
      </c>
      <c r="F7" s="356"/>
      <c r="G7" s="356"/>
      <c r="H7" s="356"/>
      <c r="I7" s="115"/>
      <c r="J7" s="27"/>
      <c r="K7" s="29"/>
    </row>
    <row r="8" spans="1:70" s="1" customFormat="1">
      <c r="B8" s="39"/>
      <c r="C8" s="40"/>
      <c r="D8" s="35" t="s">
        <v>106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57" t="s">
        <v>1345</v>
      </c>
      <c r="F9" s="358"/>
      <c r="G9" s="358"/>
      <c r="H9" s="358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1346</v>
      </c>
      <c r="G12" s="40"/>
      <c r="H12" s="40"/>
      <c r="I12" s="117" t="s">
        <v>25</v>
      </c>
      <c r="J12" s="118" t="str">
        <f>'Rekapitulace stavby'!AN8</f>
        <v>10. 3. 2018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>Město Č. Lípa</v>
      </c>
      <c r="F15" s="40"/>
      <c r="G15" s="40"/>
      <c r="H15" s="40"/>
      <c r="I15" s="117" t="s">
        <v>30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>Ing. Vaněk</v>
      </c>
      <c r="F21" s="40"/>
      <c r="G21" s="40"/>
      <c r="H21" s="40"/>
      <c r="I21" s="117" t="s">
        <v>30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4.45" customHeight="1">
      <c r="B24" s="119"/>
      <c r="C24" s="120"/>
      <c r="D24" s="120"/>
      <c r="E24" s="324" t="s">
        <v>21</v>
      </c>
      <c r="F24" s="324"/>
      <c r="G24" s="324"/>
      <c r="H24" s="324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37</v>
      </c>
      <c r="E27" s="40"/>
      <c r="F27" s="40"/>
      <c r="G27" s="40"/>
      <c r="H27" s="40"/>
      <c r="I27" s="116"/>
      <c r="J27" s="126">
        <f>ROUND(J81,2)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39</v>
      </c>
      <c r="G29" s="40"/>
      <c r="H29" s="40"/>
      <c r="I29" s="127" t="s">
        <v>38</v>
      </c>
      <c r="J29" s="44" t="s">
        <v>40</v>
      </c>
      <c r="K29" s="43"/>
    </row>
    <row r="30" spans="2:11" s="1" customFormat="1" ht="14.45" customHeight="1">
      <c r="B30" s="39"/>
      <c r="C30" s="40"/>
      <c r="D30" s="47" t="s">
        <v>41</v>
      </c>
      <c r="E30" s="47" t="s">
        <v>42</v>
      </c>
      <c r="F30" s="128">
        <f>ROUND(SUM(BE81:BE175), 2)</f>
        <v>0</v>
      </c>
      <c r="G30" s="40"/>
      <c r="H30" s="40"/>
      <c r="I30" s="129">
        <v>0.21</v>
      </c>
      <c r="J30" s="128">
        <f>ROUND(ROUND((SUM(BE81:BE175)),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43</v>
      </c>
      <c r="F31" s="128">
        <f>ROUND(SUM(BF81:BF175), 2)</f>
        <v>0</v>
      </c>
      <c r="G31" s="40"/>
      <c r="H31" s="40"/>
      <c r="I31" s="129">
        <v>0.15</v>
      </c>
      <c r="J31" s="128">
        <f>ROUND(ROUND((SUM(BF81:BF175)),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44</v>
      </c>
      <c r="F32" s="128">
        <f>ROUND(SUM(BG81:BG175),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45</v>
      </c>
      <c r="F33" s="128">
        <f>ROUND(SUM(BH81:BH175),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28">
        <f>ROUND(SUM(BI81:BI175),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47</v>
      </c>
      <c r="E36" s="77"/>
      <c r="F36" s="77"/>
      <c r="G36" s="132" t="s">
        <v>48</v>
      </c>
      <c r="H36" s="133" t="s">
        <v>49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108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4.45" customHeight="1">
      <c r="B45" s="39"/>
      <c r="C45" s="40"/>
      <c r="D45" s="40"/>
      <c r="E45" s="355" t="str">
        <f>E7</f>
        <v>Oprava objektu časomíry č.p. 1711</v>
      </c>
      <c r="F45" s="356"/>
      <c r="G45" s="356"/>
      <c r="H45" s="356"/>
      <c r="I45" s="116"/>
      <c r="J45" s="40"/>
      <c r="K45" s="43"/>
    </row>
    <row r="46" spans="2:11" s="1" customFormat="1" ht="14.45" customHeight="1">
      <c r="B46" s="39"/>
      <c r="C46" s="35" t="s">
        <v>106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6.149999999999999" customHeight="1">
      <c r="B47" s="39"/>
      <c r="C47" s="40"/>
      <c r="D47" s="40"/>
      <c r="E47" s="357" t="str">
        <f>E9</f>
        <v>05 - Elektroinstalace</v>
      </c>
      <c r="F47" s="358"/>
      <c r="G47" s="358"/>
      <c r="H47" s="358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 xml:space="preserve"> </v>
      </c>
      <c r="G49" s="40"/>
      <c r="H49" s="40"/>
      <c r="I49" s="117" t="s">
        <v>25</v>
      </c>
      <c r="J49" s="118" t="str">
        <f>IF(J12="","",J12)</f>
        <v>10. 3. 2018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Město Č. Lípa</v>
      </c>
      <c r="G51" s="40"/>
      <c r="H51" s="40"/>
      <c r="I51" s="117" t="s">
        <v>33</v>
      </c>
      <c r="J51" s="324" t="str">
        <f>E21</f>
        <v>Ing. Vaněk</v>
      </c>
      <c r="K51" s="43"/>
    </row>
    <row r="52" spans="2:47" s="1" customFormat="1" ht="14.45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59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109</v>
      </c>
      <c r="D54" s="130"/>
      <c r="E54" s="130"/>
      <c r="F54" s="130"/>
      <c r="G54" s="130"/>
      <c r="H54" s="130"/>
      <c r="I54" s="143"/>
      <c r="J54" s="144" t="s">
        <v>110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111</v>
      </c>
      <c r="D56" s="40"/>
      <c r="E56" s="40"/>
      <c r="F56" s="40"/>
      <c r="G56" s="40"/>
      <c r="H56" s="40"/>
      <c r="I56" s="116"/>
      <c r="J56" s="126">
        <f>J81</f>
        <v>0</v>
      </c>
      <c r="K56" s="43"/>
      <c r="AU56" s="22" t="s">
        <v>112</v>
      </c>
    </row>
    <row r="57" spans="2:47" s="7" customFormat="1" ht="24.95" customHeight="1">
      <c r="B57" s="147"/>
      <c r="C57" s="148"/>
      <c r="D57" s="149" t="s">
        <v>1347</v>
      </c>
      <c r="E57" s="150"/>
      <c r="F57" s="150"/>
      <c r="G57" s="150"/>
      <c r="H57" s="150"/>
      <c r="I57" s="151"/>
      <c r="J57" s="152">
        <f>J82</f>
        <v>0</v>
      </c>
      <c r="K57" s="153"/>
    </row>
    <row r="58" spans="2:47" s="7" customFormat="1" ht="24.95" customHeight="1">
      <c r="B58" s="147"/>
      <c r="C58" s="148"/>
      <c r="D58" s="149" t="s">
        <v>1348</v>
      </c>
      <c r="E58" s="150"/>
      <c r="F58" s="150"/>
      <c r="G58" s="150"/>
      <c r="H58" s="150"/>
      <c r="I58" s="151"/>
      <c r="J58" s="152">
        <f>J86</f>
        <v>0</v>
      </c>
      <c r="K58" s="153"/>
    </row>
    <row r="59" spans="2:47" s="7" customFormat="1" ht="24.95" customHeight="1">
      <c r="B59" s="147"/>
      <c r="C59" s="148"/>
      <c r="D59" s="149" t="s">
        <v>1349</v>
      </c>
      <c r="E59" s="150"/>
      <c r="F59" s="150"/>
      <c r="G59" s="150"/>
      <c r="H59" s="150"/>
      <c r="I59" s="151"/>
      <c r="J59" s="152">
        <f>J89</f>
        <v>0</v>
      </c>
      <c r="K59" s="153"/>
    </row>
    <row r="60" spans="2:47" s="7" customFormat="1" ht="24.95" customHeight="1">
      <c r="B60" s="147"/>
      <c r="C60" s="148"/>
      <c r="D60" s="149" t="s">
        <v>1350</v>
      </c>
      <c r="E60" s="150"/>
      <c r="F60" s="150"/>
      <c r="G60" s="150"/>
      <c r="H60" s="150"/>
      <c r="I60" s="151"/>
      <c r="J60" s="152">
        <f>J93</f>
        <v>0</v>
      </c>
      <c r="K60" s="153"/>
    </row>
    <row r="61" spans="2:47" s="7" customFormat="1" ht="24.95" customHeight="1">
      <c r="B61" s="147"/>
      <c r="C61" s="148"/>
      <c r="D61" s="149" t="s">
        <v>1351</v>
      </c>
      <c r="E61" s="150"/>
      <c r="F61" s="150"/>
      <c r="G61" s="150"/>
      <c r="H61" s="150"/>
      <c r="I61" s="151"/>
      <c r="J61" s="152">
        <f>J156</f>
        <v>0</v>
      </c>
      <c r="K61" s="153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16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37"/>
      <c r="J63" s="55"/>
      <c r="K63" s="56"/>
    </row>
    <row r="67" spans="2:20" s="1" customFormat="1" ht="6.95" customHeight="1">
      <c r="B67" s="57"/>
      <c r="C67" s="58"/>
      <c r="D67" s="58"/>
      <c r="E67" s="58"/>
      <c r="F67" s="58"/>
      <c r="G67" s="58"/>
      <c r="H67" s="58"/>
      <c r="I67" s="140"/>
      <c r="J67" s="58"/>
      <c r="K67" s="58"/>
      <c r="L67" s="59"/>
    </row>
    <row r="68" spans="2:20" s="1" customFormat="1" ht="36.950000000000003" customHeight="1">
      <c r="B68" s="39"/>
      <c r="C68" s="60" t="s">
        <v>134</v>
      </c>
      <c r="D68" s="61"/>
      <c r="E68" s="61"/>
      <c r="F68" s="61"/>
      <c r="G68" s="61"/>
      <c r="H68" s="61"/>
      <c r="I68" s="161"/>
      <c r="J68" s="61"/>
      <c r="K68" s="61"/>
      <c r="L68" s="59"/>
    </row>
    <row r="69" spans="2:20" s="1" customFormat="1" ht="6.95" customHeight="1">
      <c r="B69" s="39"/>
      <c r="C69" s="61"/>
      <c r="D69" s="61"/>
      <c r="E69" s="61"/>
      <c r="F69" s="61"/>
      <c r="G69" s="61"/>
      <c r="H69" s="61"/>
      <c r="I69" s="161"/>
      <c r="J69" s="61"/>
      <c r="K69" s="61"/>
      <c r="L69" s="59"/>
    </row>
    <row r="70" spans="2:20" s="1" customFormat="1" ht="14.45" customHeight="1">
      <c r="B70" s="39"/>
      <c r="C70" s="63" t="s">
        <v>18</v>
      </c>
      <c r="D70" s="61"/>
      <c r="E70" s="61"/>
      <c r="F70" s="61"/>
      <c r="G70" s="61"/>
      <c r="H70" s="61"/>
      <c r="I70" s="161"/>
      <c r="J70" s="61"/>
      <c r="K70" s="61"/>
      <c r="L70" s="59"/>
    </row>
    <row r="71" spans="2:20" s="1" customFormat="1" ht="14.45" customHeight="1">
      <c r="B71" s="39"/>
      <c r="C71" s="61"/>
      <c r="D71" s="61"/>
      <c r="E71" s="360" t="str">
        <f>E7</f>
        <v>Oprava objektu časomíry č.p. 1711</v>
      </c>
      <c r="F71" s="361"/>
      <c r="G71" s="361"/>
      <c r="H71" s="361"/>
      <c r="I71" s="161"/>
      <c r="J71" s="61"/>
      <c r="K71" s="61"/>
      <c r="L71" s="59"/>
    </row>
    <row r="72" spans="2:20" s="1" customFormat="1" ht="14.45" customHeight="1">
      <c r="B72" s="39"/>
      <c r="C72" s="63" t="s">
        <v>106</v>
      </c>
      <c r="D72" s="61"/>
      <c r="E72" s="61"/>
      <c r="F72" s="61"/>
      <c r="G72" s="61"/>
      <c r="H72" s="61"/>
      <c r="I72" s="161"/>
      <c r="J72" s="61"/>
      <c r="K72" s="61"/>
      <c r="L72" s="59"/>
    </row>
    <row r="73" spans="2:20" s="1" customFormat="1" ht="16.149999999999999" customHeight="1">
      <c r="B73" s="39"/>
      <c r="C73" s="61"/>
      <c r="D73" s="61"/>
      <c r="E73" s="335" t="str">
        <f>E9</f>
        <v>05 - Elektroinstalace</v>
      </c>
      <c r="F73" s="362"/>
      <c r="G73" s="362"/>
      <c r="H73" s="362"/>
      <c r="I73" s="161"/>
      <c r="J73" s="61"/>
      <c r="K73" s="61"/>
      <c r="L73" s="59"/>
    </row>
    <row r="74" spans="2:20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20" s="1" customFormat="1" ht="18" customHeight="1">
      <c r="B75" s="39"/>
      <c r="C75" s="63" t="s">
        <v>23</v>
      </c>
      <c r="D75" s="61"/>
      <c r="E75" s="61"/>
      <c r="F75" s="162" t="str">
        <f>F12</f>
        <v xml:space="preserve"> </v>
      </c>
      <c r="G75" s="61"/>
      <c r="H75" s="61"/>
      <c r="I75" s="163" t="s">
        <v>25</v>
      </c>
      <c r="J75" s="71" t="str">
        <f>IF(J12="","",J12)</f>
        <v>10. 3. 2018</v>
      </c>
      <c r="K75" s="61"/>
      <c r="L75" s="59"/>
    </row>
    <row r="76" spans="2:20" s="1" customFormat="1" ht="6.95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20" s="1" customFormat="1">
      <c r="B77" s="39"/>
      <c r="C77" s="63" t="s">
        <v>27</v>
      </c>
      <c r="D77" s="61"/>
      <c r="E77" s="61"/>
      <c r="F77" s="162" t="str">
        <f>E15</f>
        <v>Město Č. Lípa</v>
      </c>
      <c r="G77" s="61"/>
      <c r="H77" s="61"/>
      <c r="I77" s="163" t="s">
        <v>33</v>
      </c>
      <c r="J77" s="162" t="str">
        <f>E21</f>
        <v>Ing. Vaněk</v>
      </c>
      <c r="K77" s="61"/>
      <c r="L77" s="59"/>
    </row>
    <row r="78" spans="2:20" s="1" customFormat="1" ht="14.45" customHeight="1">
      <c r="B78" s="39"/>
      <c r="C78" s="63" t="s">
        <v>31</v>
      </c>
      <c r="D78" s="61"/>
      <c r="E78" s="61"/>
      <c r="F78" s="162" t="str">
        <f>IF(E18="","",E18)</f>
        <v/>
      </c>
      <c r="G78" s="61"/>
      <c r="H78" s="61"/>
      <c r="I78" s="161"/>
      <c r="J78" s="61"/>
      <c r="K78" s="61"/>
      <c r="L78" s="59"/>
    </row>
    <row r="79" spans="2:20" s="1" customFormat="1" ht="10.3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20" s="9" customFormat="1" ht="29.25" customHeight="1">
      <c r="B80" s="164"/>
      <c r="C80" s="165" t="s">
        <v>135</v>
      </c>
      <c r="D80" s="166" t="s">
        <v>56</v>
      </c>
      <c r="E80" s="166" t="s">
        <v>52</v>
      </c>
      <c r="F80" s="166" t="s">
        <v>136</v>
      </c>
      <c r="G80" s="166" t="s">
        <v>137</v>
      </c>
      <c r="H80" s="166" t="s">
        <v>138</v>
      </c>
      <c r="I80" s="167" t="s">
        <v>139</v>
      </c>
      <c r="J80" s="166" t="s">
        <v>110</v>
      </c>
      <c r="K80" s="168" t="s">
        <v>140</v>
      </c>
      <c r="L80" s="169"/>
      <c r="M80" s="79" t="s">
        <v>141</v>
      </c>
      <c r="N80" s="80" t="s">
        <v>41</v>
      </c>
      <c r="O80" s="80" t="s">
        <v>142</v>
      </c>
      <c r="P80" s="80" t="s">
        <v>143</v>
      </c>
      <c r="Q80" s="80" t="s">
        <v>144</v>
      </c>
      <c r="R80" s="80" t="s">
        <v>145</v>
      </c>
      <c r="S80" s="80" t="s">
        <v>146</v>
      </c>
      <c r="T80" s="81" t="s">
        <v>147</v>
      </c>
    </row>
    <row r="81" spans="2:65" s="1" customFormat="1" ht="29.25" customHeight="1">
      <c r="B81" s="39"/>
      <c r="C81" s="85" t="s">
        <v>111</v>
      </c>
      <c r="D81" s="61"/>
      <c r="E81" s="61"/>
      <c r="F81" s="61"/>
      <c r="G81" s="61"/>
      <c r="H81" s="61"/>
      <c r="I81" s="161"/>
      <c r="J81" s="170">
        <f>BK81</f>
        <v>0</v>
      </c>
      <c r="K81" s="61"/>
      <c r="L81" s="59"/>
      <c r="M81" s="82"/>
      <c r="N81" s="83"/>
      <c r="O81" s="83"/>
      <c r="P81" s="171">
        <f>P82+P86+P89+P93+P156</f>
        <v>0</v>
      </c>
      <c r="Q81" s="83"/>
      <c r="R81" s="171">
        <f>R82+R86+R89+R93+R156</f>
        <v>0</v>
      </c>
      <c r="S81" s="83"/>
      <c r="T81" s="172">
        <f>T82+T86+T89+T93+T156</f>
        <v>0</v>
      </c>
      <c r="AT81" s="22" t="s">
        <v>70</v>
      </c>
      <c r="AU81" s="22" t="s">
        <v>112</v>
      </c>
      <c r="BK81" s="173">
        <f>BK82+BK86+BK89+BK93+BK156</f>
        <v>0</v>
      </c>
    </row>
    <row r="82" spans="2:65" s="10" customFormat="1" ht="37.35" customHeight="1">
      <c r="B82" s="174"/>
      <c r="C82" s="175"/>
      <c r="D82" s="176" t="s">
        <v>70</v>
      </c>
      <c r="E82" s="177" t="s">
        <v>1352</v>
      </c>
      <c r="F82" s="177" t="s">
        <v>1353</v>
      </c>
      <c r="G82" s="175"/>
      <c r="H82" s="175"/>
      <c r="I82" s="178"/>
      <c r="J82" s="179">
        <f>BK82</f>
        <v>0</v>
      </c>
      <c r="K82" s="175"/>
      <c r="L82" s="180"/>
      <c r="M82" s="181"/>
      <c r="N82" s="182"/>
      <c r="O82" s="182"/>
      <c r="P82" s="183">
        <f>SUM(P83:P85)</f>
        <v>0</v>
      </c>
      <c r="Q82" s="182"/>
      <c r="R82" s="183">
        <f>SUM(R83:R85)</f>
        <v>0</v>
      </c>
      <c r="S82" s="182"/>
      <c r="T82" s="184">
        <f>SUM(T83:T85)</f>
        <v>0</v>
      </c>
      <c r="AR82" s="185" t="s">
        <v>79</v>
      </c>
      <c r="AT82" s="186" t="s">
        <v>70</v>
      </c>
      <c r="AU82" s="186" t="s">
        <v>71</v>
      </c>
      <c r="AY82" s="185" t="s">
        <v>150</v>
      </c>
      <c r="BK82" s="187">
        <f>SUM(BK83:BK85)</f>
        <v>0</v>
      </c>
    </row>
    <row r="83" spans="2:65" s="1" customFormat="1" ht="14.45" customHeight="1">
      <c r="B83" s="39"/>
      <c r="C83" s="190" t="s">
        <v>79</v>
      </c>
      <c r="D83" s="190" t="s">
        <v>152</v>
      </c>
      <c r="E83" s="191" t="s">
        <v>1354</v>
      </c>
      <c r="F83" s="192" t="s">
        <v>1355</v>
      </c>
      <c r="G83" s="193" t="s">
        <v>1356</v>
      </c>
      <c r="H83" s="194">
        <v>1</v>
      </c>
      <c r="I83" s="195"/>
      <c r="J83" s="196">
        <f>ROUND(I83*H83,2)</f>
        <v>0</v>
      </c>
      <c r="K83" s="192" t="s">
        <v>21</v>
      </c>
      <c r="L83" s="59"/>
      <c r="M83" s="197" t="s">
        <v>21</v>
      </c>
      <c r="N83" s="198" t="s">
        <v>42</v>
      </c>
      <c r="O83" s="40"/>
      <c r="P83" s="199">
        <f>O83*H83</f>
        <v>0</v>
      </c>
      <c r="Q83" s="199">
        <v>0</v>
      </c>
      <c r="R83" s="199">
        <f>Q83*H83</f>
        <v>0</v>
      </c>
      <c r="S83" s="199">
        <v>0</v>
      </c>
      <c r="T83" s="200">
        <f>S83*H83</f>
        <v>0</v>
      </c>
      <c r="AR83" s="22" t="s">
        <v>157</v>
      </c>
      <c r="AT83" s="22" t="s">
        <v>152</v>
      </c>
      <c r="AU83" s="22" t="s">
        <v>79</v>
      </c>
      <c r="AY83" s="22" t="s">
        <v>150</v>
      </c>
      <c r="BE83" s="201">
        <f>IF(N83="základní",J83,0)</f>
        <v>0</v>
      </c>
      <c r="BF83" s="201">
        <f>IF(N83="snížená",J83,0)</f>
        <v>0</v>
      </c>
      <c r="BG83" s="201">
        <f>IF(N83="zákl. přenesená",J83,0)</f>
        <v>0</v>
      </c>
      <c r="BH83" s="201">
        <f>IF(N83="sníž. přenesená",J83,0)</f>
        <v>0</v>
      </c>
      <c r="BI83" s="201">
        <f>IF(N83="nulová",J83,0)</f>
        <v>0</v>
      </c>
      <c r="BJ83" s="22" t="s">
        <v>79</v>
      </c>
      <c r="BK83" s="201">
        <f>ROUND(I83*H83,2)</f>
        <v>0</v>
      </c>
      <c r="BL83" s="22" t="s">
        <v>157</v>
      </c>
      <c r="BM83" s="22" t="s">
        <v>81</v>
      </c>
    </row>
    <row r="84" spans="2:65" s="1" customFormat="1" ht="14.45" customHeight="1">
      <c r="B84" s="39"/>
      <c r="C84" s="190" t="s">
        <v>81</v>
      </c>
      <c r="D84" s="190" t="s">
        <v>152</v>
      </c>
      <c r="E84" s="191" t="s">
        <v>1357</v>
      </c>
      <c r="F84" s="192" t="s">
        <v>1358</v>
      </c>
      <c r="G84" s="193" t="s">
        <v>1356</v>
      </c>
      <c r="H84" s="194">
        <v>1</v>
      </c>
      <c r="I84" s="195"/>
      <c r="J84" s="196">
        <f>ROUND(I84*H84,2)</f>
        <v>0</v>
      </c>
      <c r="K84" s="192" t="s">
        <v>21</v>
      </c>
      <c r="L84" s="59"/>
      <c r="M84" s="197" t="s">
        <v>21</v>
      </c>
      <c r="N84" s="198" t="s">
        <v>42</v>
      </c>
      <c r="O84" s="40"/>
      <c r="P84" s="199">
        <f>O84*H84</f>
        <v>0</v>
      </c>
      <c r="Q84" s="199">
        <v>0</v>
      </c>
      <c r="R84" s="199">
        <f>Q84*H84</f>
        <v>0</v>
      </c>
      <c r="S84" s="199">
        <v>0</v>
      </c>
      <c r="T84" s="200">
        <f>S84*H84</f>
        <v>0</v>
      </c>
      <c r="AR84" s="22" t="s">
        <v>157</v>
      </c>
      <c r="AT84" s="22" t="s">
        <v>152</v>
      </c>
      <c r="AU84" s="22" t="s">
        <v>79</v>
      </c>
      <c r="AY84" s="22" t="s">
        <v>150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22" t="s">
        <v>79</v>
      </c>
      <c r="BK84" s="201">
        <f>ROUND(I84*H84,2)</f>
        <v>0</v>
      </c>
      <c r="BL84" s="22" t="s">
        <v>157</v>
      </c>
      <c r="BM84" s="22" t="s">
        <v>157</v>
      </c>
    </row>
    <row r="85" spans="2:65" s="1" customFormat="1" ht="14.45" customHeight="1">
      <c r="B85" s="39"/>
      <c r="C85" s="190" t="s">
        <v>166</v>
      </c>
      <c r="D85" s="190" t="s">
        <v>152</v>
      </c>
      <c r="E85" s="191" t="s">
        <v>1359</v>
      </c>
      <c r="F85" s="192" t="s">
        <v>1360</v>
      </c>
      <c r="G85" s="193" t="s">
        <v>1356</v>
      </c>
      <c r="H85" s="194">
        <v>1</v>
      </c>
      <c r="I85" s="195"/>
      <c r="J85" s="196">
        <f>ROUND(I85*H85,2)</f>
        <v>0</v>
      </c>
      <c r="K85" s="192" t="s">
        <v>21</v>
      </c>
      <c r="L85" s="59"/>
      <c r="M85" s="197" t="s">
        <v>21</v>
      </c>
      <c r="N85" s="198" t="s">
        <v>42</v>
      </c>
      <c r="O85" s="40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AR85" s="22" t="s">
        <v>157</v>
      </c>
      <c r="AT85" s="22" t="s">
        <v>152</v>
      </c>
      <c r="AU85" s="22" t="s">
        <v>79</v>
      </c>
      <c r="AY85" s="22" t="s">
        <v>150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22" t="s">
        <v>79</v>
      </c>
      <c r="BK85" s="201">
        <f>ROUND(I85*H85,2)</f>
        <v>0</v>
      </c>
      <c r="BL85" s="22" t="s">
        <v>157</v>
      </c>
      <c r="BM85" s="22" t="s">
        <v>179</v>
      </c>
    </row>
    <row r="86" spans="2:65" s="10" customFormat="1" ht="37.35" customHeight="1">
      <c r="B86" s="174"/>
      <c r="C86" s="175"/>
      <c r="D86" s="176" t="s">
        <v>70</v>
      </c>
      <c r="E86" s="177" t="s">
        <v>1361</v>
      </c>
      <c r="F86" s="177" t="s">
        <v>1362</v>
      </c>
      <c r="G86" s="175"/>
      <c r="H86" s="175"/>
      <c r="I86" s="178"/>
      <c r="J86" s="179">
        <f>BK86</f>
        <v>0</v>
      </c>
      <c r="K86" s="175"/>
      <c r="L86" s="180"/>
      <c r="M86" s="181"/>
      <c r="N86" s="182"/>
      <c r="O86" s="182"/>
      <c r="P86" s="183">
        <f>SUM(P87:P88)</f>
        <v>0</v>
      </c>
      <c r="Q86" s="182"/>
      <c r="R86" s="183">
        <f>SUM(R87:R88)</f>
        <v>0</v>
      </c>
      <c r="S86" s="182"/>
      <c r="T86" s="184">
        <f>SUM(T87:T88)</f>
        <v>0</v>
      </c>
      <c r="AR86" s="185" t="s">
        <v>79</v>
      </c>
      <c r="AT86" s="186" t="s">
        <v>70</v>
      </c>
      <c r="AU86" s="186" t="s">
        <v>71</v>
      </c>
      <c r="AY86" s="185" t="s">
        <v>150</v>
      </c>
      <c r="BK86" s="187">
        <f>SUM(BK87:BK88)</f>
        <v>0</v>
      </c>
    </row>
    <row r="87" spans="2:65" s="1" customFormat="1" ht="14.45" customHeight="1">
      <c r="B87" s="39"/>
      <c r="C87" s="190" t="s">
        <v>157</v>
      </c>
      <c r="D87" s="190" t="s">
        <v>152</v>
      </c>
      <c r="E87" s="191" t="s">
        <v>1363</v>
      </c>
      <c r="F87" s="192" t="s">
        <v>1364</v>
      </c>
      <c r="G87" s="193" t="s">
        <v>1356</v>
      </c>
      <c r="H87" s="194">
        <v>1</v>
      </c>
      <c r="I87" s="195"/>
      <c r="J87" s="196">
        <f>ROUND(I87*H87,2)</f>
        <v>0</v>
      </c>
      <c r="K87" s="192" t="s">
        <v>21</v>
      </c>
      <c r="L87" s="59"/>
      <c r="M87" s="197" t="s">
        <v>21</v>
      </c>
      <c r="N87" s="198" t="s">
        <v>42</v>
      </c>
      <c r="O87" s="40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AR87" s="22" t="s">
        <v>157</v>
      </c>
      <c r="AT87" s="22" t="s">
        <v>152</v>
      </c>
      <c r="AU87" s="22" t="s">
        <v>79</v>
      </c>
      <c r="AY87" s="22" t="s">
        <v>150</v>
      </c>
      <c r="BE87" s="201">
        <f>IF(N87="základní",J87,0)</f>
        <v>0</v>
      </c>
      <c r="BF87" s="201">
        <f>IF(N87="snížená",J87,0)</f>
        <v>0</v>
      </c>
      <c r="BG87" s="201">
        <f>IF(N87="zákl. přenesená",J87,0)</f>
        <v>0</v>
      </c>
      <c r="BH87" s="201">
        <f>IF(N87="sníž. přenesená",J87,0)</f>
        <v>0</v>
      </c>
      <c r="BI87" s="201">
        <f>IF(N87="nulová",J87,0)</f>
        <v>0</v>
      </c>
      <c r="BJ87" s="22" t="s">
        <v>79</v>
      </c>
      <c r="BK87" s="201">
        <f>ROUND(I87*H87,2)</f>
        <v>0</v>
      </c>
      <c r="BL87" s="22" t="s">
        <v>157</v>
      </c>
      <c r="BM87" s="22" t="s">
        <v>183</v>
      </c>
    </row>
    <row r="88" spans="2:65" s="1" customFormat="1" ht="14.45" customHeight="1">
      <c r="B88" s="39"/>
      <c r="C88" s="190" t="s">
        <v>175</v>
      </c>
      <c r="D88" s="190" t="s">
        <v>152</v>
      </c>
      <c r="E88" s="191" t="s">
        <v>1365</v>
      </c>
      <c r="F88" s="192" t="s">
        <v>1366</v>
      </c>
      <c r="G88" s="193" t="s">
        <v>1356</v>
      </c>
      <c r="H88" s="194">
        <v>1</v>
      </c>
      <c r="I88" s="195"/>
      <c r="J88" s="196">
        <f>ROUND(I88*H88,2)</f>
        <v>0</v>
      </c>
      <c r="K88" s="192" t="s">
        <v>21</v>
      </c>
      <c r="L88" s="59"/>
      <c r="M88" s="197" t="s">
        <v>21</v>
      </c>
      <c r="N88" s="198" t="s">
        <v>42</v>
      </c>
      <c r="O88" s="40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AR88" s="22" t="s">
        <v>157</v>
      </c>
      <c r="AT88" s="22" t="s">
        <v>152</v>
      </c>
      <c r="AU88" s="22" t="s">
        <v>79</v>
      </c>
      <c r="AY88" s="22" t="s">
        <v>150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22" t="s">
        <v>79</v>
      </c>
      <c r="BK88" s="201">
        <f>ROUND(I88*H88,2)</f>
        <v>0</v>
      </c>
      <c r="BL88" s="22" t="s">
        <v>157</v>
      </c>
      <c r="BM88" s="22" t="s">
        <v>202</v>
      </c>
    </row>
    <row r="89" spans="2:65" s="10" customFormat="1" ht="37.35" customHeight="1">
      <c r="B89" s="174"/>
      <c r="C89" s="175"/>
      <c r="D89" s="176" t="s">
        <v>70</v>
      </c>
      <c r="E89" s="177" t="s">
        <v>1367</v>
      </c>
      <c r="F89" s="177" t="s">
        <v>1368</v>
      </c>
      <c r="G89" s="175"/>
      <c r="H89" s="175"/>
      <c r="I89" s="178"/>
      <c r="J89" s="179">
        <f>BK89</f>
        <v>0</v>
      </c>
      <c r="K89" s="175"/>
      <c r="L89" s="180"/>
      <c r="M89" s="181"/>
      <c r="N89" s="182"/>
      <c r="O89" s="182"/>
      <c r="P89" s="183">
        <f>SUM(P90:P92)</f>
        <v>0</v>
      </c>
      <c r="Q89" s="182"/>
      <c r="R89" s="183">
        <f>SUM(R90:R92)</f>
        <v>0</v>
      </c>
      <c r="S89" s="182"/>
      <c r="T89" s="184">
        <f>SUM(T90:T92)</f>
        <v>0</v>
      </c>
      <c r="AR89" s="185" t="s">
        <v>79</v>
      </c>
      <c r="AT89" s="186" t="s">
        <v>70</v>
      </c>
      <c r="AU89" s="186" t="s">
        <v>71</v>
      </c>
      <c r="AY89" s="185" t="s">
        <v>150</v>
      </c>
      <c r="BK89" s="187">
        <f>SUM(BK90:BK92)</f>
        <v>0</v>
      </c>
    </row>
    <row r="90" spans="2:65" s="1" customFormat="1" ht="14.45" customHeight="1">
      <c r="B90" s="39"/>
      <c r="C90" s="190" t="s">
        <v>179</v>
      </c>
      <c r="D90" s="190" t="s">
        <v>152</v>
      </c>
      <c r="E90" s="191" t="s">
        <v>1369</v>
      </c>
      <c r="F90" s="192" t="s">
        <v>1370</v>
      </c>
      <c r="G90" s="193" t="s">
        <v>1356</v>
      </c>
      <c r="H90" s="194">
        <v>1</v>
      </c>
      <c r="I90" s="195"/>
      <c r="J90" s="196">
        <f>ROUND(I90*H90,2)</f>
        <v>0</v>
      </c>
      <c r="K90" s="192" t="s">
        <v>21</v>
      </c>
      <c r="L90" s="59"/>
      <c r="M90" s="197" t="s">
        <v>21</v>
      </c>
      <c r="N90" s="198" t="s">
        <v>42</v>
      </c>
      <c r="O90" s="40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AR90" s="22" t="s">
        <v>157</v>
      </c>
      <c r="AT90" s="22" t="s">
        <v>152</v>
      </c>
      <c r="AU90" s="22" t="s">
        <v>79</v>
      </c>
      <c r="AY90" s="22" t="s">
        <v>150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22" t="s">
        <v>79</v>
      </c>
      <c r="BK90" s="201">
        <f>ROUND(I90*H90,2)</f>
        <v>0</v>
      </c>
      <c r="BL90" s="22" t="s">
        <v>157</v>
      </c>
      <c r="BM90" s="22" t="s">
        <v>213</v>
      </c>
    </row>
    <row r="91" spans="2:65" s="1" customFormat="1" ht="14.45" customHeight="1">
      <c r="B91" s="39"/>
      <c r="C91" s="190" t="s">
        <v>186</v>
      </c>
      <c r="D91" s="190" t="s">
        <v>152</v>
      </c>
      <c r="E91" s="191" t="s">
        <v>1371</v>
      </c>
      <c r="F91" s="192" t="s">
        <v>1372</v>
      </c>
      <c r="G91" s="193" t="s">
        <v>1356</v>
      </c>
      <c r="H91" s="194">
        <v>1</v>
      </c>
      <c r="I91" s="195"/>
      <c r="J91" s="196">
        <f>ROUND(I91*H91,2)</f>
        <v>0</v>
      </c>
      <c r="K91" s="192" t="s">
        <v>21</v>
      </c>
      <c r="L91" s="59"/>
      <c r="M91" s="197" t="s">
        <v>21</v>
      </c>
      <c r="N91" s="198" t="s">
        <v>42</v>
      </c>
      <c r="O91" s="40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AR91" s="22" t="s">
        <v>157</v>
      </c>
      <c r="AT91" s="22" t="s">
        <v>152</v>
      </c>
      <c r="AU91" s="22" t="s">
        <v>79</v>
      </c>
      <c r="AY91" s="22" t="s">
        <v>150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2" t="s">
        <v>79</v>
      </c>
      <c r="BK91" s="201">
        <f>ROUND(I91*H91,2)</f>
        <v>0</v>
      </c>
      <c r="BL91" s="22" t="s">
        <v>157</v>
      </c>
      <c r="BM91" s="22" t="s">
        <v>223</v>
      </c>
    </row>
    <row r="92" spans="2:65" s="1" customFormat="1" ht="14.45" customHeight="1">
      <c r="B92" s="39"/>
      <c r="C92" s="190" t="s">
        <v>183</v>
      </c>
      <c r="D92" s="190" t="s">
        <v>152</v>
      </c>
      <c r="E92" s="191" t="s">
        <v>1373</v>
      </c>
      <c r="F92" s="192" t="s">
        <v>1360</v>
      </c>
      <c r="G92" s="193" t="s">
        <v>1356</v>
      </c>
      <c r="H92" s="194">
        <v>1</v>
      </c>
      <c r="I92" s="195"/>
      <c r="J92" s="196">
        <f>ROUND(I92*H92,2)</f>
        <v>0</v>
      </c>
      <c r="K92" s="192" t="s">
        <v>21</v>
      </c>
      <c r="L92" s="59"/>
      <c r="M92" s="197" t="s">
        <v>21</v>
      </c>
      <c r="N92" s="198" t="s">
        <v>42</v>
      </c>
      <c r="O92" s="40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AR92" s="22" t="s">
        <v>157</v>
      </c>
      <c r="AT92" s="22" t="s">
        <v>152</v>
      </c>
      <c r="AU92" s="22" t="s">
        <v>79</v>
      </c>
      <c r="AY92" s="22" t="s">
        <v>150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2" t="s">
        <v>79</v>
      </c>
      <c r="BK92" s="201">
        <f>ROUND(I92*H92,2)</f>
        <v>0</v>
      </c>
      <c r="BL92" s="22" t="s">
        <v>157</v>
      </c>
      <c r="BM92" s="22" t="s">
        <v>232</v>
      </c>
    </row>
    <row r="93" spans="2:65" s="10" customFormat="1" ht="37.35" customHeight="1">
      <c r="B93" s="174"/>
      <c r="C93" s="175"/>
      <c r="D93" s="176" t="s">
        <v>70</v>
      </c>
      <c r="E93" s="177" t="s">
        <v>1374</v>
      </c>
      <c r="F93" s="177" t="s">
        <v>1375</v>
      </c>
      <c r="G93" s="175"/>
      <c r="H93" s="175"/>
      <c r="I93" s="178"/>
      <c r="J93" s="179">
        <f>BK93</f>
        <v>0</v>
      </c>
      <c r="K93" s="175"/>
      <c r="L93" s="180"/>
      <c r="M93" s="181"/>
      <c r="N93" s="182"/>
      <c r="O93" s="182"/>
      <c r="P93" s="183">
        <f>SUM(P94:P155)</f>
        <v>0</v>
      </c>
      <c r="Q93" s="182"/>
      <c r="R93" s="183">
        <f>SUM(R94:R155)</f>
        <v>0</v>
      </c>
      <c r="S93" s="182"/>
      <c r="T93" s="184">
        <f>SUM(T94:T155)</f>
        <v>0</v>
      </c>
      <c r="AR93" s="185" t="s">
        <v>79</v>
      </c>
      <c r="AT93" s="186" t="s">
        <v>70</v>
      </c>
      <c r="AU93" s="186" t="s">
        <v>71</v>
      </c>
      <c r="AY93" s="185" t="s">
        <v>150</v>
      </c>
      <c r="BK93" s="187">
        <f>SUM(BK94:BK155)</f>
        <v>0</v>
      </c>
    </row>
    <row r="94" spans="2:65" s="1" customFormat="1" ht="14.45" customHeight="1">
      <c r="B94" s="39"/>
      <c r="C94" s="190" t="s">
        <v>196</v>
      </c>
      <c r="D94" s="190" t="s">
        <v>152</v>
      </c>
      <c r="E94" s="191" t="s">
        <v>1376</v>
      </c>
      <c r="F94" s="192" t="s">
        <v>1377</v>
      </c>
      <c r="G94" s="193" t="s">
        <v>260</v>
      </c>
      <c r="H94" s="194">
        <v>15</v>
      </c>
      <c r="I94" s="195"/>
      <c r="J94" s="196">
        <f t="shared" ref="J94:J125" si="0">ROUND(I94*H94,2)</f>
        <v>0</v>
      </c>
      <c r="K94" s="192" t="s">
        <v>21</v>
      </c>
      <c r="L94" s="59"/>
      <c r="M94" s="197" t="s">
        <v>21</v>
      </c>
      <c r="N94" s="198" t="s">
        <v>42</v>
      </c>
      <c r="O94" s="40"/>
      <c r="P94" s="199">
        <f t="shared" ref="P94:P125" si="1">O94*H94</f>
        <v>0</v>
      </c>
      <c r="Q94" s="199">
        <v>0</v>
      </c>
      <c r="R94" s="199">
        <f t="shared" ref="R94:R125" si="2">Q94*H94</f>
        <v>0</v>
      </c>
      <c r="S94" s="199">
        <v>0</v>
      </c>
      <c r="T94" s="200">
        <f t="shared" ref="T94:T125" si="3">S94*H94</f>
        <v>0</v>
      </c>
      <c r="AR94" s="22" t="s">
        <v>157</v>
      </c>
      <c r="AT94" s="22" t="s">
        <v>152</v>
      </c>
      <c r="AU94" s="22" t="s">
        <v>79</v>
      </c>
      <c r="AY94" s="22" t="s">
        <v>150</v>
      </c>
      <c r="BE94" s="201">
        <f t="shared" ref="BE94:BE125" si="4">IF(N94="základní",J94,0)</f>
        <v>0</v>
      </c>
      <c r="BF94" s="201">
        <f t="shared" ref="BF94:BF125" si="5">IF(N94="snížená",J94,0)</f>
        <v>0</v>
      </c>
      <c r="BG94" s="201">
        <f t="shared" ref="BG94:BG125" si="6">IF(N94="zákl. přenesená",J94,0)</f>
        <v>0</v>
      </c>
      <c r="BH94" s="201">
        <f t="shared" ref="BH94:BH125" si="7">IF(N94="sníž. přenesená",J94,0)</f>
        <v>0</v>
      </c>
      <c r="BI94" s="201">
        <f t="shared" ref="BI94:BI125" si="8">IF(N94="nulová",J94,0)</f>
        <v>0</v>
      </c>
      <c r="BJ94" s="22" t="s">
        <v>79</v>
      </c>
      <c r="BK94" s="201">
        <f t="shared" ref="BK94:BK125" si="9">ROUND(I94*H94,2)</f>
        <v>0</v>
      </c>
      <c r="BL94" s="22" t="s">
        <v>157</v>
      </c>
      <c r="BM94" s="22" t="s">
        <v>1378</v>
      </c>
    </row>
    <row r="95" spans="2:65" s="1" customFormat="1" ht="14.45" customHeight="1">
      <c r="B95" s="39"/>
      <c r="C95" s="190" t="s">
        <v>202</v>
      </c>
      <c r="D95" s="190" t="s">
        <v>152</v>
      </c>
      <c r="E95" s="191" t="s">
        <v>1379</v>
      </c>
      <c r="F95" s="192" t="s">
        <v>1380</v>
      </c>
      <c r="G95" s="193" t="s">
        <v>260</v>
      </c>
      <c r="H95" s="194">
        <v>15</v>
      </c>
      <c r="I95" s="195"/>
      <c r="J95" s="196">
        <f t="shared" si="0"/>
        <v>0</v>
      </c>
      <c r="K95" s="192" t="s">
        <v>21</v>
      </c>
      <c r="L95" s="59"/>
      <c r="M95" s="197" t="s">
        <v>21</v>
      </c>
      <c r="N95" s="198" t="s">
        <v>42</v>
      </c>
      <c r="O95" s="40"/>
      <c r="P95" s="199">
        <f t="shared" si="1"/>
        <v>0</v>
      </c>
      <c r="Q95" s="199">
        <v>0</v>
      </c>
      <c r="R95" s="199">
        <f t="shared" si="2"/>
        <v>0</v>
      </c>
      <c r="S95" s="199">
        <v>0</v>
      </c>
      <c r="T95" s="200">
        <f t="shared" si="3"/>
        <v>0</v>
      </c>
      <c r="AR95" s="22" t="s">
        <v>157</v>
      </c>
      <c r="AT95" s="22" t="s">
        <v>152</v>
      </c>
      <c r="AU95" s="22" t="s">
        <v>79</v>
      </c>
      <c r="AY95" s="22" t="s">
        <v>150</v>
      </c>
      <c r="BE95" s="201">
        <f t="shared" si="4"/>
        <v>0</v>
      </c>
      <c r="BF95" s="201">
        <f t="shared" si="5"/>
        <v>0</v>
      </c>
      <c r="BG95" s="201">
        <f t="shared" si="6"/>
        <v>0</v>
      </c>
      <c r="BH95" s="201">
        <f t="shared" si="7"/>
        <v>0</v>
      </c>
      <c r="BI95" s="201">
        <f t="shared" si="8"/>
        <v>0</v>
      </c>
      <c r="BJ95" s="22" t="s">
        <v>79</v>
      </c>
      <c r="BK95" s="201">
        <f t="shared" si="9"/>
        <v>0</v>
      </c>
      <c r="BL95" s="22" t="s">
        <v>157</v>
      </c>
      <c r="BM95" s="22" t="s">
        <v>1381</v>
      </c>
    </row>
    <row r="96" spans="2:65" s="1" customFormat="1" ht="14.45" customHeight="1">
      <c r="B96" s="39"/>
      <c r="C96" s="190" t="s">
        <v>209</v>
      </c>
      <c r="D96" s="190" t="s">
        <v>152</v>
      </c>
      <c r="E96" s="191" t="s">
        <v>1382</v>
      </c>
      <c r="F96" s="192" t="s">
        <v>1383</v>
      </c>
      <c r="G96" s="193" t="s">
        <v>260</v>
      </c>
      <c r="H96" s="194">
        <v>198</v>
      </c>
      <c r="I96" s="195"/>
      <c r="J96" s="196">
        <f t="shared" si="0"/>
        <v>0</v>
      </c>
      <c r="K96" s="192" t="s">
        <v>21</v>
      </c>
      <c r="L96" s="59"/>
      <c r="M96" s="197" t="s">
        <v>21</v>
      </c>
      <c r="N96" s="198" t="s">
        <v>42</v>
      </c>
      <c r="O96" s="40"/>
      <c r="P96" s="199">
        <f t="shared" si="1"/>
        <v>0</v>
      </c>
      <c r="Q96" s="199">
        <v>0</v>
      </c>
      <c r="R96" s="199">
        <f t="shared" si="2"/>
        <v>0</v>
      </c>
      <c r="S96" s="199">
        <v>0</v>
      </c>
      <c r="T96" s="200">
        <f t="shared" si="3"/>
        <v>0</v>
      </c>
      <c r="AR96" s="22" t="s">
        <v>157</v>
      </c>
      <c r="AT96" s="22" t="s">
        <v>152</v>
      </c>
      <c r="AU96" s="22" t="s">
        <v>79</v>
      </c>
      <c r="AY96" s="22" t="s">
        <v>150</v>
      </c>
      <c r="BE96" s="201">
        <f t="shared" si="4"/>
        <v>0</v>
      </c>
      <c r="BF96" s="201">
        <f t="shared" si="5"/>
        <v>0</v>
      </c>
      <c r="BG96" s="201">
        <f t="shared" si="6"/>
        <v>0</v>
      </c>
      <c r="BH96" s="201">
        <f t="shared" si="7"/>
        <v>0</v>
      </c>
      <c r="BI96" s="201">
        <f t="shared" si="8"/>
        <v>0</v>
      </c>
      <c r="BJ96" s="22" t="s">
        <v>79</v>
      </c>
      <c r="BK96" s="201">
        <f t="shared" si="9"/>
        <v>0</v>
      </c>
      <c r="BL96" s="22" t="s">
        <v>157</v>
      </c>
      <c r="BM96" s="22" t="s">
        <v>242</v>
      </c>
    </row>
    <row r="97" spans="2:65" s="1" customFormat="1" ht="14.45" customHeight="1">
      <c r="B97" s="39"/>
      <c r="C97" s="190" t="s">
        <v>213</v>
      </c>
      <c r="D97" s="190" t="s">
        <v>152</v>
      </c>
      <c r="E97" s="191" t="s">
        <v>1384</v>
      </c>
      <c r="F97" s="192" t="s">
        <v>1385</v>
      </c>
      <c r="G97" s="193" t="s">
        <v>260</v>
      </c>
      <c r="H97" s="194">
        <v>210</v>
      </c>
      <c r="I97" s="195"/>
      <c r="J97" s="196">
        <f t="shared" si="0"/>
        <v>0</v>
      </c>
      <c r="K97" s="192" t="s">
        <v>21</v>
      </c>
      <c r="L97" s="59"/>
      <c r="M97" s="197" t="s">
        <v>21</v>
      </c>
      <c r="N97" s="198" t="s">
        <v>42</v>
      </c>
      <c r="O97" s="40"/>
      <c r="P97" s="199">
        <f t="shared" si="1"/>
        <v>0</v>
      </c>
      <c r="Q97" s="199">
        <v>0</v>
      </c>
      <c r="R97" s="199">
        <f t="shared" si="2"/>
        <v>0</v>
      </c>
      <c r="S97" s="199">
        <v>0</v>
      </c>
      <c r="T97" s="200">
        <f t="shared" si="3"/>
        <v>0</v>
      </c>
      <c r="AR97" s="22" t="s">
        <v>157</v>
      </c>
      <c r="AT97" s="22" t="s">
        <v>152</v>
      </c>
      <c r="AU97" s="22" t="s">
        <v>79</v>
      </c>
      <c r="AY97" s="22" t="s">
        <v>150</v>
      </c>
      <c r="BE97" s="201">
        <f t="shared" si="4"/>
        <v>0</v>
      </c>
      <c r="BF97" s="201">
        <f t="shared" si="5"/>
        <v>0</v>
      </c>
      <c r="BG97" s="201">
        <f t="shared" si="6"/>
        <v>0</v>
      </c>
      <c r="BH97" s="201">
        <f t="shared" si="7"/>
        <v>0</v>
      </c>
      <c r="BI97" s="201">
        <f t="shared" si="8"/>
        <v>0</v>
      </c>
      <c r="BJ97" s="22" t="s">
        <v>79</v>
      </c>
      <c r="BK97" s="201">
        <f t="shared" si="9"/>
        <v>0</v>
      </c>
      <c r="BL97" s="22" t="s">
        <v>157</v>
      </c>
      <c r="BM97" s="22" t="s">
        <v>255</v>
      </c>
    </row>
    <row r="98" spans="2:65" s="1" customFormat="1" ht="14.45" customHeight="1">
      <c r="B98" s="39"/>
      <c r="C98" s="190" t="s">
        <v>218</v>
      </c>
      <c r="D98" s="190" t="s">
        <v>152</v>
      </c>
      <c r="E98" s="191" t="s">
        <v>1386</v>
      </c>
      <c r="F98" s="192" t="s">
        <v>1387</v>
      </c>
      <c r="G98" s="193" t="s">
        <v>260</v>
      </c>
      <c r="H98" s="194">
        <v>13</v>
      </c>
      <c r="I98" s="195"/>
      <c r="J98" s="196">
        <f t="shared" si="0"/>
        <v>0</v>
      </c>
      <c r="K98" s="192" t="s">
        <v>21</v>
      </c>
      <c r="L98" s="59"/>
      <c r="M98" s="197" t="s">
        <v>21</v>
      </c>
      <c r="N98" s="198" t="s">
        <v>42</v>
      </c>
      <c r="O98" s="40"/>
      <c r="P98" s="199">
        <f t="shared" si="1"/>
        <v>0</v>
      </c>
      <c r="Q98" s="199">
        <v>0</v>
      </c>
      <c r="R98" s="199">
        <f t="shared" si="2"/>
        <v>0</v>
      </c>
      <c r="S98" s="199">
        <v>0</v>
      </c>
      <c r="T98" s="200">
        <f t="shared" si="3"/>
        <v>0</v>
      </c>
      <c r="AR98" s="22" t="s">
        <v>157</v>
      </c>
      <c r="AT98" s="22" t="s">
        <v>152</v>
      </c>
      <c r="AU98" s="22" t="s">
        <v>79</v>
      </c>
      <c r="AY98" s="22" t="s">
        <v>150</v>
      </c>
      <c r="BE98" s="201">
        <f t="shared" si="4"/>
        <v>0</v>
      </c>
      <c r="BF98" s="201">
        <f t="shared" si="5"/>
        <v>0</v>
      </c>
      <c r="BG98" s="201">
        <f t="shared" si="6"/>
        <v>0</v>
      </c>
      <c r="BH98" s="201">
        <f t="shared" si="7"/>
        <v>0</v>
      </c>
      <c r="BI98" s="201">
        <f t="shared" si="8"/>
        <v>0</v>
      </c>
      <c r="BJ98" s="22" t="s">
        <v>79</v>
      </c>
      <c r="BK98" s="201">
        <f t="shared" si="9"/>
        <v>0</v>
      </c>
      <c r="BL98" s="22" t="s">
        <v>157</v>
      </c>
      <c r="BM98" s="22" t="s">
        <v>263</v>
      </c>
    </row>
    <row r="99" spans="2:65" s="1" customFormat="1" ht="14.45" customHeight="1">
      <c r="B99" s="39"/>
      <c r="C99" s="190" t="s">
        <v>223</v>
      </c>
      <c r="D99" s="190" t="s">
        <v>152</v>
      </c>
      <c r="E99" s="191" t="s">
        <v>1388</v>
      </c>
      <c r="F99" s="192" t="s">
        <v>1389</v>
      </c>
      <c r="G99" s="193" t="s">
        <v>260</v>
      </c>
      <c r="H99" s="194">
        <v>5</v>
      </c>
      <c r="I99" s="195"/>
      <c r="J99" s="196">
        <f t="shared" si="0"/>
        <v>0</v>
      </c>
      <c r="K99" s="192" t="s">
        <v>21</v>
      </c>
      <c r="L99" s="59"/>
      <c r="M99" s="197" t="s">
        <v>21</v>
      </c>
      <c r="N99" s="198" t="s">
        <v>42</v>
      </c>
      <c r="O99" s="40"/>
      <c r="P99" s="199">
        <f t="shared" si="1"/>
        <v>0</v>
      </c>
      <c r="Q99" s="199">
        <v>0</v>
      </c>
      <c r="R99" s="199">
        <f t="shared" si="2"/>
        <v>0</v>
      </c>
      <c r="S99" s="199">
        <v>0</v>
      </c>
      <c r="T99" s="200">
        <f t="shared" si="3"/>
        <v>0</v>
      </c>
      <c r="AR99" s="22" t="s">
        <v>157</v>
      </c>
      <c r="AT99" s="22" t="s">
        <v>152</v>
      </c>
      <c r="AU99" s="22" t="s">
        <v>79</v>
      </c>
      <c r="AY99" s="22" t="s">
        <v>150</v>
      </c>
      <c r="BE99" s="201">
        <f t="shared" si="4"/>
        <v>0</v>
      </c>
      <c r="BF99" s="201">
        <f t="shared" si="5"/>
        <v>0</v>
      </c>
      <c r="BG99" s="201">
        <f t="shared" si="6"/>
        <v>0</v>
      </c>
      <c r="BH99" s="201">
        <f t="shared" si="7"/>
        <v>0</v>
      </c>
      <c r="BI99" s="201">
        <f t="shared" si="8"/>
        <v>0</v>
      </c>
      <c r="BJ99" s="22" t="s">
        <v>79</v>
      </c>
      <c r="BK99" s="201">
        <f t="shared" si="9"/>
        <v>0</v>
      </c>
      <c r="BL99" s="22" t="s">
        <v>157</v>
      </c>
      <c r="BM99" s="22" t="s">
        <v>276</v>
      </c>
    </row>
    <row r="100" spans="2:65" s="1" customFormat="1" ht="14.45" customHeight="1">
      <c r="B100" s="39"/>
      <c r="C100" s="190" t="s">
        <v>10</v>
      </c>
      <c r="D100" s="190" t="s">
        <v>152</v>
      </c>
      <c r="E100" s="191" t="s">
        <v>1390</v>
      </c>
      <c r="F100" s="192" t="s">
        <v>1391</v>
      </c>
      <c r="G100" s="193" t="s">
        <v>260</v>
      </c>
      <c r="H100" s="194">
        <v>55</v>
      </c>
      <c r="I100" s="195"/>
      <c r="J100" s="196">
        <f t="shared" si="0"/>
        <v>0</v>
      </c>
      <c r="K100" s="192" t="s">
        <v>21</v>
      </c>
      <c r="L100" s="59"/>
      <c r="M100" s="197" t="s">
        <v>21</v>
      </c>
      <c r="N100" s="198" t="s">
        <v>42</v>
      </c>
      <c r="O100" s="40"/>
      <c r="P100" s="199">
        <f t="shared" si="1"/>
        <v>0</v>
      </c>
      <c r="Q100" s="199">
        <v>0</v>
      </c>
      <c r="R100" s="199">
        <f t="shared" si="2"/>
        <v>0</v>
      </c>
      <c r="S100" s="199">
        <v>0</v>
      </c>
      <c r="T100" s="200">
        <f t="shared" si="3"/>
        <v>0</v>
      </c>
      <c r="AR100" s="22" t="s">
        <v>157</v>
      </c>
      <c r="AT100" s="22" t="s">
        <v>152</v>
      </c>
      <c r="AU100" s="22" t="s">
        <v>79</v>
      </c>
      <c r="AY100" s="22" t="s">
        <v>150</v>
      </c>
      <c r="BE100" s="201">
        <f t="shared" si="4"/>
        <v>0</v>
      </c>
      <c r="BF100" s="201">
        <f t="shared" si="5"/>
        <v>0</v>
      </c>
      <c r="BG100" s="201">
        <f t="shared" si="6"/>
        <v>0</v>
      </c>
      <c r="BH100" s="201">
        <f t="shared" si="7"/>
        <v>0</v>
      </c>
      <c r="BI100" s="201">
        <f t="shared" si="8"/>
        <v>0</v>
      </c>
      <c r="BJ100" s="22" t="s">
        <v>79</v>
      </c>
      <c r="BK100" s="201">
        <f t="shared" si="9"/>
        <v>0</v>
      </c>
      <c r="BL100" s="22" t="s">
        <v>157</v>
      </c>
      <c r="BM100" s="22" t="s">
        <v>286</v>
      </c>
    </row>
    <row r="101" spans="2:65" s="1" customFormat="1" ht="14.45" customHeight="1">
      <c r="B101" s="39"/>
      <c r="C101" s="190" t="s">
        <v>232</v>
      </c>
      <c r="D101" s="190" t="s">
        <v>152</v>
      </c>
      <c r="E101" s="191" t="s">
        <v>1392</v>
      </c>
      <c r="F101" s="192" t="s">
        <v>1393</v>
      </c>
      <c r="G101" s="193" t="s">
        <v>260</v>
      </c>
      <c r="H101" s="194">
        <v>530</v>
      </c>
      <c r="I101" s="195"/>
      <c r="J101" s="196">
        <f t="shared" si="0"/>
        <v>0</v>
      </c>
      <c r="K101" s="192" t="s">
        <v>21</v>
      </c>
      <c r="L101" s="59"/>
      <c r="M101" s="197" t="s">
        <v>21</v>
      </c>
      <c r="N101" s="198" t="s">
        <v>42</v>
      </c>
      <c r="O101" s="40"/>
      <c r="P101" s="199">
        <f t="shared" si="1"/>
        <v>0</v>
      </c>
      <c r="Q101" s="199">
        <v>0</v>
      </c>
      <c r="R101" s="199">
        <f t="shared" si="2"/>
        <v>0</v>
      </c>
      <c r="S101" s="199">
        <v>0</v>
      </c>
      <c r="T101" s="200">
        <f t="shared" si="3"/>
        <v>0</v>
      </c>
      <c r="AR101" s="22" t="s">
        <v>157</v>
      </c>
      <c r="AT101" s="22" t="s">
        <v>152</v>
      </c>
      <c r="AU101" s="22" t="s">
        <v>79</v>
      </c>
      <c r="AY101" s="22" t="s">
        <v>150</v>
      </c>
      <c r="BE101" s="201">
        <f t="shared" si="4"/>
        <v>0</v>
      </c>
      <c r="BF101" s="201">
        <f t="shared" si="5"/>
        <v>0</v>
      </c>
      <c r="BG101" s="201">
        <f t="shared" si="6"/>
        <v>0</v>
      </c>
      <c r="BH101" s="201">
        <f t="shared" si="7"/>
        <v>0</v>
      </c>
      <c r="BI101" s="201">
        <f t="shared" si="8"/>
        <v>0</v>
      </c>
      <c r="BJ101" s="22" t="s">
        <v>79</v>
      </c>
      <c r="BK101" s="201">
        <f t="shared" si="9"/>
        <v>0</v>
      </c>
      <c r="BL101" s="22" t="s">
        <v>157</v>
      </c>
      <c r="BM101" s="22" t="s">
        <v>295</v>
      </c>
    </row>
    <row r="102" spans="2:65" s="1" customFormat="1" ht="14.45" customHeight="1">
      <c r="B102" s="39"/>
      <c r="C102" s="190" t="s">
        <v>237</v>
      </c>
      <c r="D102" s="190" t="s">
        <v>152</v>
      </c>
      <c r="E102" s="191" t="s">
        <v>1394</v>
      </c>
      <c r="F102" s="192" t="s">
        <v>1395</v>
      </c>
      <c r="G102" s="193" t="s">
        <v>260</v>
      </c>
      <c r="H102" s="194">
        <v>15</v>
      </c>
      <c r="I102" s="195"/>
      <c r="J102" s="196">
        <f t="shared" si="0"/>
        <v>0</v>
      </c>
      <c r="K102" s="192" t="s">
        <v>21</v>
      </c>
      <c r="L102" s="59"/>
      <c r="M102" s="197" t="s">
        <v>21</v>
      </c>
      <c r="N102" s="198" t="s">
        <v>42</v>
      </c>
      <c r="O102" s="40"/>
      <c r="P102" s="199">
        <f t="shared" si="1"/>
        <v>0</v>
      </c>
      <c r="Q102" s="199">
        <v>0</v>
      </c>
      <c r="R102" s="199">
        <f t="shared" si="2"/>
        <v>0</v>
      </c>
      <c r="S102" s="199">
        <v>0</v>
      </c>
      <c r="T102" s="200">
        <f t="shared" si="3"/>
        <v>0</v>
      </c>
      <c r="AR102" s="22" t="s">
        <v>157</v>
      </c>
      <c r="AT102" s="22" t="s">
        <v>152</v>
      </c>
      <c r="AU102" s="22" t="s">
        <v>79</v>
      </c>
      <c r="AY102" s="22" t="s">
        <v>150</v>
      </c>
      <c r="BE102" s="201">
        <f t="shared" si="4"/>
        <v>0</v>
      </c>
      <c r="BF102" s="201">
        <f t="shared" si="5"/>
        <v>0</v>
      </c>
      <c r="BG102" s="201">
        <f t="shared" si="6"/>
        <v>0</v>
      </c>
      <c r="BH102" s="201">
        <f t="shared" si="7"/>
        <v>0</v>
      </c>
      <c r="BI102" s="201">
        <f t="shared" si="8"/>
        <v>0</v>
      </c>
      <c r="BJ102" s="22" t="s">
        <v>79</v>
      </c>
      <c r="BK102" s="201">
        <f t="shared" si="9"/>
        <v>0</v>
      </c>
      <c r="BL102" s="22" t="s">
        <v>157</v>
      </c>
      <c r="BM102" s="22" t="s">
        <v>304</v>
      </c>
    </row>
    <row r="103" spans="2:65" s="1" customFormat="1" ht="14.45" customHeight="1">
      <c r="B103" s="39"/>
      <c r="C103" s="190" t="s">
        <v>242</v>
      </c>
      <c r="D103" s="190" t="s">
        <v>152</v>
      </c>
      <c r="E103" s="191" t="s">
        <v>1396</v>
      </c>
      <c r="F103" s="192" t="s">
        <v>1397</v>
      </c>
      <c r="G103" s="193" t="s">
        <v>260</v>
      </c>
      <c r="H103" s="194">
        <v>10</v>
      </c>
      <c r="I103" s="195"/>
      <c r="J103" s="196">
        <f t="shared" si="0"/>
        <v>0</v>
      </c>
      <c r="K103" s="192" t="s">
        <v>21</v>
      </c>
      <c r="L103" s="59"/>
      <c r="M103" s="197" t="s">
        <v>21</v>
      </c>
      <c r="N103" s="198" t="s">
        <v>42</v>
      </c>
      <c r="O103" s="40"/>
      <c r="P103" s="199">
        <f t="shared" si="1"/>
        <v>0</v>
      </c>
      <c r="Q103" s="199">
        <v>0</v>
      </c>
      <c r="R103" s="199">
        <f t="shared" si="2"/>
        <v>0</v>
      </c>
      <c r="S103" s="199">
        <v>0</v>
      </c>
      <c r="T103" s="200">
        <f t="shared" si="3"/>
        <v>0</v>
      </c>
      <c r="AR103" s="22" t="s">
        <v>157</v>
      </c>
      <c r="AT103" s="22" t="s">
        <v>152</v>
      </c>
      <c r="AU103" s="22" t="s">
        <v>79</v>
      </c>
      <c r="AY103" s="22" t="s">
        <v>150</v>
      </c>
      <c r="BE103" s="201">
        <f t="shared" si="4"/>
        <v>0</v>
      </c>
      <c r="BF103" s="201">
        <f t="shared" si="5"/>
        <v>0</v>
      </c>
      <c r="BG103" s="201">
        <f t="shared" si="6"/>
        <v>0</v>
      </c>
      <c r="BH103" s="201">
        <f t="shared" si="7"/>
        <v>0</v>
      </c>
      <c r="BI103" s="201">
        <f t="shared" si="8"/>
        <v>0</v>
      </c>
      <c r="BJ103" s="22" t="s">
        <v>79</v>
      </c>
      <c r="BK103" s="201">
        <f t="shared" si="9"/>
        <v>0</v>
      </c>
      <c r="BL103" s="22" t="s">
        <v>157</v>
      </c>
      <c r="BM103" s="22" t="s">
        <v>314</v>
      </c>
    </row>
    <row r="104" spans="2:65" s="1" customFormat="1" ht="14.45" customHeight="1">
      <c r="B104" s="39"/>
      <c r="C104" s="190" t="s">
        <v>247</v>
      </c>
      <c r="D104" s="190" t="s">
        <v>152</v>
      </c>
      <c r="E104" s="191" t="s">
        <v>1398</v>
      </c>
      <c r="F104" s="192" t="s">
        <v>1399</v>
      </c>
      <c r="G104" s="193" t="s">
        <v>260</v>
      </c>
      <c r="H104" s="194">
        <v>720</v>
      </c>
      <c r="I104" s="195"/>
      <c r="J104" s="196">
        <f t="shared" si="0"/>
        <v>0</v>
      </c>
      <c r="K104" s="192" t="s">
        <v>21</v>
      </c>
      <c r="L104" s="59"/>
      <c r="M104" s="197" t="s">
        <v>21</v>
      </c>
      <c r="N104" s="198" t="s">
        <v>42</v>
      </c>
      <c r="O104" s="40"/>
      <c r="P104" s="199">
        <f t="shared" si="1"/>
        <v>0</v>
      </c>
      <c r="Q104" s="199">
        <v>0</v>
      </c>
      <c r="R104" s="199">
        <f t="shared" si="2"/>
        <v>0</v>
      </c>
      <c r="S104" s="199">
        <v>0</v>
      </c>
      <c r="T104" s="200">
        <f t="shared" si="3"/>
        <v>0</v>
      </c>
      <c r="AR104" s="22" t="s">
        <v>157</v>
      </c>
      <c r="AT104" s="22" t="s">
        <v>152</v>
      </c>
      <c r="AU104" s="22" t="s">
        <v>79</v>
      </c>
      <c r="AY104" s="22" t="s">
        <v>150</v>
      </c>
      <c r="BE104" s="201">
        <f t="shared" si="4"/>
        <v>0</v>
      </c>
      <c r="BF104" s="201">
        <f t="shared" si="5"/>
        <v>0</v>
      </c>
      <c r="BG104" s="201">
        <f t="shared" si="6"/>
        <v>0</v>
      </c>
      <c r="BH104" s="201">
        <f t="shared" si="7"/>
        <v>0</v>
      </c>
      <c r="BI104" s="201">
        <f t="shared" si="8"/>
        <v>0</v>
      </c>
      <c r="BJ104" s="22" t="s">
        <v>79</v>
      </c>
      <c r="BK104" s="201">
        <f t="shared" si="9"/>
        <v>0</v>
      </c>
      <c r="BL104" s="22" t="s">
        <v>157</v>
      </c>
      <c r="BM104" s="22" t="s">
        <v>326</v>
      </c>
    </row>
    <row r="105" spans="2:65" s="1" customFormat="1" ht="14.45" customHeight="1">
      <c r="B105" s="39"/>
      <c r="C105" s="190" t="s">
        <v>255</v>
      </c>
      <c r="D105" s="190" t="s">
        <v>152</v>
      </c>
      <c r="E105" s="191" t="s">
        <v>1400</v>
      </c>
      <c r="F105" s="192" t="s">
        <v>1401</v>
      </c>
      <c r="G105" s="193" t="s">
        <v>260</v>
      </c>
      <c r="H105" s="194">
        <v>30</v>
      </c>
      <c r="I105" s="195"/>
      <c r="J105" s="196">
        <f t="shared" si="0"/>
        <v>0</v>
      </c>
      <c r="K105" s="192" t="s">
        <v>21</v>
      </c>
      <c r="L105" s="59"/>
      <c r="M105" s="197" t="s">
        <v>21</v>
      </c>
      <c r="N105" s="198" t="s">
        <v>42</v>
      </c>
      <c r="O105" s="40"/>
      <c r="P105" s="199">
        <f t="shared" si="1"/>
        <v>0</v>
      </c>
      <c r="Q105" s="199">
        <v>0</v>
      </c>
      <c r="R105" s="199">
        <f t="shared" si="2"/>
        <v>0</v>
      </c>
      <c r="S105" s="199">
        <v>0</v>
      </c>
      <c r="T105" s="200">
        <f t="shared" si="3"/>
        <v>0</v>
      </c>
      <c r="AR105" s="22" t="s">
        <v>157</v>
      </c>
      <c r="AT105" s="22" t="s">
        <v>152</v>
      </c>
      <c r="AU105" s="22" t="s">
        <v>79</v>
      </c>
      <c r="AY105" s="22" t="s">
        <v>150</v>
      </c>
      <c r="BE105" s="201">
        <f t="shared" si="4"/>
        <v>0</v>
      </c>
      <c r="BF105" s="201">
        <f t="shared" si="5"/>
        <v>0</v>
      </c>
      <c r="BG105" s="201">
        <f t="shared" si="6"/>
        <v>0</v>
      </c>
      <c r="BH105" s="201">
        <f t="shared" si="7"/>
        <v>0</v>
      </c>
      <c r="BI105" s="201">
        <f t="shared" si="8"/>
        <v>0</v>
      </c>
      <c r="BJ105" s="22" t="s">
        <v>79</v>
      </c>
      <c r="BK105" s="201">
        <f t="shared" si="9"/>
        <v>0</v>
      </c>
      <c r="BL105" s="22" t="s">
        <v>157</v>
      </c>
      <c r="BM105" s="22" t="s">
        <v>336</v>
      </c>
    </row>
    <row r="106" spans="2:65" s="1" customFormat="1" ht="14.45" customHeight="1">
      <c r="B106" s="39"/>
      <c r="C106" s="190" t="s">
        <v>9</v>
      </c>
      <c r="D106" s="190" t="s">
        <v>152</v>
      </c>
      <c r="E106" s="191" t="s">
        <v>1402</v>
      </c>
      <c r="F106" s="192" t="s">
        <v>1403</v>
      </c>
      <c r="G106" s="193" t="s">
        <v>260</v>
      </c>
      <c r="H106" s="194">
        <v>85</v>
      </c>
      <c r="I106" s="195"/>
      <c r="J106" s="196">
        <f t="shared" si="0"/>
        <v>0</v>
      </c>
      <c r="K106" s="192" t="s">
        <v>21</v>
      </c>
      <c r="L106" s="59"/>
      <c r="M106" s="197" t="s">
        <v>21</v>
      </c>
      <c r="N106" s="198" t="s">
        <v>42</v>
      </c>
      <c r="O106" s="40"/>
      <c r="P106" s="199">
        <f t="shared" si="1"/>
        <v>0</v>
      </c>
      <c r="Q106" s="199">
        <v>0</v>
      </c>
      <c r="R106" s="199">
        <f t="shared" si="2"/>
        <v>0</v>
      </c>
      <c r="S106" s="199">
        <v>0</v>
      </c>
      <c r="T106" s="200">
        <f t="shared" si="3"/>
        <v>0</v>
      </c>
      <c r="AR106" s="22" t="s">
        <v>157</v>
      </c>
      <c r="AT106" s="22" t="s">
        <v>152</v>
      </c>
      <c r="AU106" s="22" t="s">
        <v>79</v>
      </c>
      <c r="AY106" s="22" t="s">
        <v>150</v>
      </c>
      <c r="BE106" s="201">
        <f t="shared" si="4"/>
        <v>0</v>
      </c>
      <c r="BF106" s="201">
        <f t="shared" si="5"/>
        <v>0</v>
      </c>
      <c r="BG106" s="201">
        <f t="shared" si="6"/>
        <v>0</v>
      </c>
      <c r="BH106" s="201">
        <f t="shared" si="7"/>
        <v>0</v>
      </c>
      <c r="BI106" s="201">
        <f t="shared" si="8"/>
        <v>0</v>
      </c>
      <c r="BJ106" s="22" t="s">
        <v>79</v>
      </c>
      <c r="BK106" s="201">
        <f t="shared" si="9"/>
        <v>0</v>
      </c>
      <c r="BL106" s="22" t="s">
        <v>157</v>
      </c>
      <c r="BM106" s="22" t="s">
        <v>346</v>
      </c>
    </row>
    <row r="107" spans="2:65" s="1" customFormat="1" ht="14.45" customHeight="1">
      <c r="B107" s="39"/>
      <c r="C107" s="190" t="s">
        <v>263</v>
      </c>
      <c r="D107" s="190" t="s">
        <v>152</v>
      </c>
      <c r="E107" s="191" t="s">
        <v>1404</v>
      </c>
      <c r="F107" s="192" t="s">
        <v>1405</v>
      </c>
      <c r="G107" s="193" t="s">
        <v>260</v>
      </c>
      <c r="H107" s="194">
        <v>5</v>
      </c>
      <c r="I107" s="195"/>
      <c r="J107" s="196">
        <f t="shared" si="0"/>
        <v>0</v>
      </c>
      <c r="K107" s="192" t="s">
        <v>21</v>
      </c>
      <c r="L107" s="59"/>
      <c r="M107" s="197" t="s">
        <v>21</v>
      </c>
      <c r="N107" s="198" t="s">
        <v>42</v>
      </c>
      <c r="O107" s="40"/>
      <c r="P107" s="199">
        <f t="shared" si="1"/>
        <v>0</v>
      </c>
      <c r="Q107" s="199">
        <v>0</v>
      </c>
      <c r="R107" s="199">
        <f t="shared" si="2"/>
        <v>0</v>
      </c>
      <c r="S107" s="199">
        <v>0</v>
      </c>
      <c r="T107" s="200">
        <f t="shared" si="3"/>
        <v>0</v>
      </c>
      <c r="AR107" s="22" t="s">
        <v>157</v>
      </c>
      <c r="AT107" s="22" t="s">
        <v>152</v>
      </c>
      <c r="AU107" s="22" t="s">
        <v>79</v>
      </c>
      <c r="AY107" s="22" t="s">
        <v>150</v>
      </c>
      <c r="BE107" s="201">
        <f t="shared" si="4"/>
        <v>0</v>
      </c>
      <c r="BF107" s="201">
        <f t="shared" si="5"/>
        <v>0</v>
      </c>
      <c r="BG107" s="201">
        <f t="shared" si="6"/>
        <v>0</v>
      </c>
      <c r="BH107" s="201">
        <f t="shared" si="7"/>
        <v>0</v>
      </c>
      <c r="BI107" s="201">
        <f t="shared" si="8"/>
        <v>0</v>
      </c>
      <c r="BJ107" s="22" t="s">
        <v>79</v>
      </c>
      <c r="BK107" s="201">
        <f t="shared" si="9"/>
        <v>0</v>
      </c>
      <c r="BL107" s="22" t="s">
        <v>157</v>
      </c>
      <c r="BM107" s="22" t="s">
        <v>356</v>
      </c>
    </row>
    <row r="108" spans="2:65" s="1" customFormat="1" ht="14.45" customHeight="1">
      <c r="B108" s="39"/>
      <c r="C108" s="190" t="s">
        <v>268</v>
      </c>
      <c r="D108" s="190" t="s">
        <v>152</v>
      </c>
      <c r="E108" s="191" t="s">
        <v>1406</v>
      </c>
      <c r="F108" s="192" t="s">
        <v>1407</v>
      </c>
      <c r="G108" s="193" t="s">
        <v>260</v>
      </c>
      <c r="H108" s="194">
        <v>15</v>
      </c>
      <c r="I108" s="195"/>
      <c r="J108" s="196">
        <f t="shared" si="0"/>
        <v>0</v>
      </c>
      <c r="K108" s="192" t="s">
        <v>21</v>
      </c>
      <c r="L108" s="59"/>
      <c r="M108" s="197" t="s">
        <v>21</v>
      </c>
      <c r="N108" s="198" t="s">
        <v>42</v>
      </c>
      <c r="O108" s="40"/>
      <c r="P108" s="199">
        <f t="shared" si="1"/>
        <v>0</v>
      </c>
      <c r="Q108" s="199">
        <v>0</v>
      </c>
      <c r="R108" s="199">
        <f t="shared" si="2"/>
        <v>0</v>
      </c>
      <c r="S108" s="199">
        <v>0</v>
      </c>
      <c r="T108" s="200">
        <f t="shared" si="3"/>
        <v>0</v>
      </c>
      <c r="AR108" s="22" t="s">
        <v>157</v>
      </c>
      <c r="AT108" s="22" t="s">
        <v>152</v>
      </c>
      <c r="AU108" s="22" t="s">
        <v>79</v>
      </c>
      <c r="AY108" s="22" t="s">
        <v>150</v>
      </c>
      <c r="BE108" s="201">
        <f t="shared" si="4"/>
        <v>0</v>
      </c>
      <c r="BF108" s="201">
        <f t="shared" si="5"/>
        <v>0</v>
      </c>
      <c r="BG108" s="201">
        <f t="shared" si="6"/>
        <v>0</v>
      </c>
      <c r="BH108" s="201">
        <f t="shared" si="7"/>
        <v>0</v>
      </c>
      <c r="BI108" s="201">
        <f t="shared" si="8"/>
        <v>0</v>
      </c>
      <c r="BJ108" s="22" t="s">
        <v>79</v>
      </c>
      <c r="BK108" s="201">
        <f t="shared" si="9"/>
        <v>0</v>
      </c>
      <c r="BL108" s="22" t="s">
        <v>157</v>
      </c>
      <c r="BM108" s="22" t="s">
        <v>364</v>
      </c>
    </row>
    <row r="109" spans="2:65" s="1" customFormat="1" ht="14.45" customHeight="1">
      <c r="B109" s="39"/>
      <c r="C109" s="190" t="s">
        <v>276</v>
      </c>
      <c r="D109" s="190" t="s">
        <v>152</v>
      </c>
      <c r="E109" s="191" t="s">
        <v>1408</v>
      </c>
      <c r="F109" s="192" t="s">
        <v>1409</v>
      </c>
      <c r="G109" s="193" t="s">
        <v>260</v>
      </c>
      <c r="H109" s="194">
        <v>85</v>
      </c>
      <c r="I109" s="195"/>
      <c r="J109" s="196">
        <f t="shared" si="0"/>
        <v>0</v>
      </c>
      <c r="K109" s="192" t="s">
        <v>21</v>
      </c>
      <c r="L109" s="59"/>
      <c r="M109" s="197" t="s">
        <v>21</v>
      </c>
      <c r="N109" s="198" t="s">
        <v>42</v>
      </c>
      <c r="O109" s="40"/>
      <c r="P109" s="199">
        <f t="shared" si="1"/>
        <v>0</v>
      </c>
      <c r="Q109" s="199">
        <v>0</v>
      </c>
      <c r="R109" s="199">
        <f t="shared" si="2"/>
        <v>0</v>
      </c>
      <c r="S109" s="199">
        <v>0</v>
      </c>
      <c r="T109" s="200">
        <f t="shared" si="3"/>
        <v>0</v>
      </c>
      <c r="AR109" s="22" t="s">
        <v>157</v>
      </c>
      <c r="AT109" s="22" t="s">
        <v>152</v>
      </c>
      <c r="AU109" s="22" t="s">
        <v>79</v>
      </c>
      <c r="AY109" s="22" t="s">
        <v>150</v>
      </c>
      <c r="BE109" s="201">
        <f t="shared" si="4"/>
        <v>0</v>
      </c>
      <c r="BF109" s="201">
        <f t="shared" si="5"/>
        <v>0</v>
      </c>
      <c r="BG109" s="201">
        <f t="shared" si="6"/>
        <v>0</v>
      </c>
      <c r="BH109" s="201">
        <f t="shared" si="7"/>
        <v>0</v>
      </c>
      <c r="BI109" s="201">
        <f t="shared" si="8"/>
        <v>0</v>
      </c>
      <c r="BJ109" s="22" t="s">
        <v>79</v>
      </c>
      <c r="BK109" s="201">
        <f t="shared" si="9"/>
        <v>0</v>
      </c>
      <c r="BL109" s="22" t="s">
        <v>157</v>
      </c>
      <c r="BM109" s="22" t="s">
        <v>373</v>
      </c>
    </row>
    <row r="110" spans="2:65" s="1" customFormat="1" ht="14.45" customHeight="1">
      <c r="B110" s="39"/>
      <c r="C110" s="190" t="s">
        <v>281</v>
      </c>
      <c r="D110" s="190" t="s">
        <v>152</v>
      </c>
      <c r="E110" s="191" t="s">
        <v>1410</v>
      </c>
      <c r="F110" s="192" t="s">
        <v>1411</v>
      </c>
      <c r="G110" s="193" t="s">
        <v>260</v>
      </c>
      <c r="H110" s="194">
        <v>160</v>
      </c>
      <c r="I110" s="195"/>
      <c r="J110" s="196">
        <f t="shared" si="0"/>
        <v>0</v>
      </c>
      <c r="K110" s="192" t="s">
        <v>21</v>
      </c>
      <c r="L110" s="59"/>
      <c r="M110" s="197" t="s">
        <v>21</v>
      </c>
      <c r="N110" s="198" t="s">
        <v>42</v>
      </c>
      <c r="O110" s="40"/>
      <c r="P110" s="199">
        <f t="shared" si="1"/>
        <v>0</v>
      </c>
      <c r="Q110" s="199">
        <v>0</v>
      </c>
      <c r="R110" s="199">
        <f t="shared" si="2"/>
        <v>0</v>
      </c>
      <c r="S110" s="199">
        <v>0</v>
      </c>
      <c r="T110" s="200">
        <f t="shared" si="3"/>
        <v>0</v>
      </c>
      <c r="AR110" s="22" t="s">
        <v>157</v>
      </c>
      <c r="AT110" s="22" t="s">
        <v>152</v>
      </c>
      <c r="AU110" s="22" t="s">
        <v>79</v>
      </c>
      <c r="AY110" s="22" t="s">
        <v>150</v>
      </c>
      <c r="BE110" s="201">
        <f t="shared" si="4"/>
        <v>0</v>
      </c>
      <c r="BF110" s="201">
        <f t="shared" si="5"/>
        <v>0</v>
      </c>
      <c r="BG110" s="201">
        <f t="shared" si="6"/>
        <v>0</v>
      </c>
      <c r="BH110" s="201">
        <f t="shared" si="7"/>
        <v>0</v>
      </c>
      <c r="BI110" s="201">
        <f t="shared" si="8"/>
        <v>0</v>
      </c>
      <c r="BJ110" s="22" t="s">
        <v>79</v>
      </c>
      <c r="BK110" s="201">
        <f t="shared" si="9"/>
        <v>0</v>
      </c>
      <c r="BL110" s="22" t="s">
        <v>157</v>
      </c>
      <c r="BM110" s="22" t="s">
        <v>382</v>
      </c>
    </row>
    <row r="111" spans="2:65" s="1" customFormat="1" ht="14.45" customHeight="1">
      <c r="B111" s="39"/>
      <c r="C111" s="190" t="s">
        <v>286</v>
      </c>
      <c r="D111" s="190" t="s">
        <v>152</v>
      </c>
      <c r="E111" s="191" t="s">
        <v>1412</v>
      </c>
      <c r="F111" s="192" t="s">
        <v>1413</v>
      </c>
      <c r="G111" s="193" t="s">
        <v>1356</v>
      </c>
      <c r="H111" s="194">
        <v>8</v>
      </c>
      <c r="I111" s="195"/>
      <c r="J111" s="196">
        <f t="shared" si="0"/>
        <v>0</v>
      </c>
      <c r="K111" s="192" t="s">
        <v>21</v>
      </c>
      <c r="L111" s="59"/>
      <c r="M111" s="197" t="s">
        <v>21</v>
      </c>
      <c r="N111" s="198" t="s">
        <v>42</v>
      </c>
      <c r="O111" s="40"/>
      <c r="P111" s="199">
        <f t="shared" si="1"/>
        <v>0</v>
      </c>
      <c r="Q111" s="199">
        <v>0</v>
      </c>
      <c r="R111" s="199">
        <f t="shared" si="2"/>
        <v>0</v>
      </c>
      <c r="S111" s="199">
        <v>0</v>
      </c>
      <c r="T111" s="200">
        <f t="shared" si="3"/>
        <v>0</v>
      </c>
      <c r="AR111" s="22" t="s">
        <v>157</v>
      </c>
      <c r="AT111" s="22" t="s">
        <v>152</v>
      </c>
      <c r="AU111" s="22" t="s">
        <v>79</v>
      </c>
      <c r="AY111" s="22" t="s">
        <v>150</v>
      </c>
      <c r="BE111" s="201">
        <f t="shared" si="4"/>
        <v>0</v>
      </c>
      <c r="BF111" s="201">
        <f t="shared" si="5"/>
        <v>0</v>
      </c>
      <c r="BG111" s="201">
        <f t="shared" si="6"/>
        <v>0</v>
      </c>
      <c r="BH111" s="201">
        <f t="shared" si="7"/>
        <v>0</v>
      </c>
      <c r="BI111" s="201">
        <f t="shared" si="8"/>
        <v>0</v>
      </c>
      <c r="BJ111" s="22" t="s">
        <v>79</v>
      </c>
      <c r="BK111" s="201">
        <f t="shared" si="9"/>
        <v>0</v>
      </c>
      <c r="BL111" s="22" t="s">
        <v>157</v>
      </c>
      <c r="BM111" s="22" t="s">
        <v>390</v>
      </c>
    </row>
    <row r="112" spans="2:65" s="1" customFormat="1" ht="14.45" customHeight="1">
      <c r="B112" s="39"/>
      <c r="C112" s="190" t="s">
        <v>291</v>
      </c>
      <c r="D112" s="190" t="s">
        <v>152</v>
      </c>
      <c r="E112" s="191" t="s">
        <v>1414</v>
      </c>
      <c r="F112" s="192" t="s">
        <v>1415</v>
      </c>
      <c r="G112" s="193" t="s">
        <v>1356</v>
      </c>
      <c r="H112" s="194">
        <v>37</v>
      </c>
      <c r="I112" s="195"/>
      <c r="J112" s="196">
        <f t="shared" si="0"/>
        <v>0</v>
      </c>
      <c r="K112" s="192" t="s">
        <v>21</v>
      </c>
      <c r="L112" s="59"/>
      <c r="M112" s="197" t="s">
        <v>21</v>
      </c>
      <c r="N112" s="198" t="s">
        <v>42</v>
      </c>
      <c r="O112" s="40"/>
      <c r="P112" s="199">
        <f t="shared" si="1"/>
        <v>0</v>
      </c>
      <c r="Q112" s="199">
        <v>0</v>
      </c>
      <c r="R112" s="199">
        <f t="shared" si="2"/>
        <v>0</v>
      </c>
      <c r="S112" s="199">
        <v>0</v>
      </c>
      <c r="T112" s="200">
        <f t="shared" si="3"/>
        <v>0</v>
      </c>
      <c r="AR112" s="22" t="s">
        <v>157</v>
      </c>
      <c r="AT112" s="22" t="s">
        <v>152</v>
      </c>
      <c r="AU112" s="22" t="s">
        <v>79</v>
      </c>
      <c r="AY112" s="22" t="s">
        <v>150</v>
      </c>
      <c r="BE112" s="201">
        <f t="shared" si="4"/>
        <v>0</v>
      </c>
      <c r="BF112" s="201">
        <f t="shared" si="5"/>
        <v>0</v>
      </c>
      <c r="BG112" s="201">
        <f t="shared" si="6"/>
        <v>0</v>
      </c>
      <c r="BH112" s="201">
        <f t="shared" si="7"/>
        <v>0</v>
      </c>
      <c r="BI112" s="201">
        <f t="shared" si="8"/>
        <v>0</v>
      </c>
      <c r="BJ112" s="22" t="s">
        <v>79</v>
      </c>
      <c r="BK112" s="201">
        <f t="shared" si="9"/>
        <v>0</v>
      </c>
      <c r="BL112" s="22" t="s">
        <v>157</v>
      </c>
      <c r="BM112" s="22" t="s">
        <v>400</v>
      </c>
    </row>
    <row r="113" spans="2:65" s="1" customFormat="1" ht="14.45" customHeight="1">
      <c r="B113" s="39"/>
      <c r="C113" s="190" t="s">
        <v>295</v>
      </c>
      <c r="D113" s="190" t="s">
        <v>152</v>
      </c>
      <c r="E113" s="191" t="s">
        <v>1416</v>
      </c>
      <c r="F113" s="192" t="s">
        <v>1417</v>
      </c>
      <c r="G113" s="193" t="s">
        <v>1356</v>
      </c>
      <c r="H113" s="194">
        <v>8</v>
      </c>
      <c r="I113" s="195"/>
      <c r="J113" s="196">
        <f t="shared" si="0"/>
        <v>0</v>
      </c>
      <c r="K113" s="192" t="s">
        <v>21</v>
      </c>
      <c r="L113" s="59"/>
      <c r="M113" s="197" t="s">
        <v>21</v>
      </c>
      <c r="N113" s="198" t="s">
        <v>42</v>
      </c>
      <c r="O113" s="40"/>
      <c r="P113" s="199">
        <f t="shared" si="1"/>
        <v>0</v>
      </c>
      <c r="Q113" s="199">
        <v>0</v>
      </c>
      <c r="R113" s="199">
        <f t="shared" si="2"/>
        <v>0</v>
      </c>
      <c r="S113" s="199">
        <v>0</v>
      </c>
      <c r="T113" s="200">
        <f t="shared" si="3"/>
        <v>0</v>
      </c>
      <c r="AR113" s="22" t="s">
        <v>157</v>
      </c>
      <c r="AT113" s="22" t="s">
        <v>152</v>
      </c>
      <c r="AU113" s="22" t="s">
        <v>79</v>
      </c>
      <c r="AY113" s="22" t="s">
        <v>150</v>
      </c>
      <c r="BE113" s="201">
        <f t="shared" si="4"/>
        <v>0</v>
      </c>
      <c r="BF113" s="201">
        <f t="shared" si="5"/>
        <v>0</v>
      </c>
      <c r="BG113" s="201">
        <f t="shared" si="6"/>
        <v>0</v>
      </c>
      <c r="BH113" s="201">
        <f t="shared" si="7"/>
        <v>0</v>
      </c>
      <c r="BI113" s="201">
        <f t="shared" si="8"/>
        <v>0</v>
      </c>
      <c r="BJ113" s="22" t="s">
        <v>79</v>
      </c>
      <c r="BK113" s="201">
        <f t="shared" si="9"/>
        <v>0</v>
      </c>
      <c r="BL113" s="22" t="s">
        <v>157</v>
      </c>
      <c r="BM113" s="22" t="s">
        <v>411</v>
      </c>
    </row>
    <row r="114" spans="2:65" s="1" customFormat="1" ht="14.45" customHeight="1">
      <c r="B114" s="39"/>
      <c r="C114" s="190" t="s">
        <v>299</v>
      </c>
      <c r="D114" s="190" t="s">
        <v>152</v>
      </c>
      <c r="E114" s="191" t="s">
        <v>1418</v>
      </c>
      <c r="F114" s="192" t="s">
        <v>1419</v>
      </c>
      <c r="G114" s="193" t="s">
        <v>1356</v>
      </c>
      <c r="H114" s="194">
        <v>13</v>
      </c>
      <c r="I114" s="195"/>
      <c r="J114" s="196">
        <f t="shared" si="0"/>
        <v>0</v>
      </c>
      <c r="K114" s="192" t="s">
        <v>21</v>
      </c>
      <c r="L114" s="59"/>
      <c r="M114" s="197" t="s">
        <v>21</v>
      </c>
      <c r="N114" s="198" t="s">
        <v>42</v>
      </c>
      <c r="O114" s="40"/>
      <c r="P114" s="199">
        <f t="shared" si="1"/>
        <v>0</v>
      </c>
      <c r="Q114" s="199">
        <v>0</v>
      </c>
      <c r="R114" s="199">
        <f t="shared" si="2"/>
        <v>0</v>
      </c>
      <c r="S114" s="199">
        <v>0</v>
      </c>
      <c r="T114" s="200">
        <f t="shared" si="3"/>
        <v>0</v>
      </c>
      <c r="AR114" s="22" t="s">
        <v>157</v>
      </c>
      <c r="AT114" s="22" t="s">
        <v>152</v>
      </c>
      <c r="AU114" s="22" t="s">
        <v>79</v>
      </c>
      <c r="AY114" s="22" t="s">
        <v>150</v>
      </c>
      <c r="BE114" s="201">
        <f t="shared" si="4"/>
        <v>0</v>
      </c>
      <c r="BF114" s="201">
        <f t="shared" si="5"/>
        <v>0</v>
      </c>
      <c r="BG114" s="201">
        <f t="shared" si="6"/>
        <v>0</v>
      </c>
      <c r="BH114" s="201">
        <f t="shared" si="7"/>
        <v>0</v>
      </c>
      <c r="BI114" s="201">
        <f t="shared" si="8"/>
        <v>0</v>
      </c>
      <c r="BJ114" s="22" t="s">
        <v>79</v>
      </c>
      <c r="BK114" s="201">
        <f t="shared" si="9"/>
        <v>0</v>
      </c>
      <c r="BL114" s="22" t="s">
        <v>157</v>
      </c>
      <c r="BM114" s="22" t="s">
        <v>433</v>
      </c>
    </row>
    <row r="115" spans="2:65" s="1" customFormat="1" ht="14.45" customHeight="1">
      <c r="B115" s="39"/>
      <c r="C115" s="190" t="s">
        <v>304</v>
      </c>
      <c r="D115" s="190" t="s">
        <v>152</v>
      </c>
      <c r="E115" s="191" t="s">
        <v>1420</v>
      </c>
      <c r="F115" s="192" t="s">
        <v>1421</v>
      </c>
      <c r="G115" s="193" t="s">
        <v>1356</v>
      </c>
      <c r="H115" s="194">
        <v>2</v>
      </c>
      <c r="I115" s="195"/>
      <c r="J115" s="196">
        <f t="shared" si="0"/>
        <v>0</v>
      </c>
      <c r="K115" s="192" t="s">
        <v>21</v>
      </c>
      <c r="L115" s="59"/>
      <c r="M115" s="197" t="s">
        <v>21</v>
      </c>
      <c r="N115" s="198" t="s">
        <v>42</v>
      </c>
      <c r="O115" s="40"/>
      <c r="P115" s="199">
        <f t="shared" si="1"/>
        <v>0</v>
      </c>
      <c r="Q115" s="199">
        <v>0</v>
      </c>
      <c r="R115" s="199">
        <f t="shared" si="2"/>
        <v>0</v>
      </c>
      <c r="S115" s="199">
        <v>0</v>
      </c>
      <c r="T115" s="200">
        <f t="shared" si="3"/>
        <v>0</v>
      </c>
      <c r="AR115" s="22" t="s">
        <v>157</v>
      </c>
      <c r="AT115" s="22" t="s">
        <v>152</v>
      </c>
      <c r="AU115" s="22" t="s">
        <v>79</v>
      </c>
      <c r="AY115" s="22" t="s">
        <v>150</v>
      </c>
      <c r="BE115" s="201">
        <f t="shared" si="4"/>
        <v>0</v>
      </c>
      <c r="BF115" s="201">
        <f t="shared" si="5"/>
        <v>0</v>
      </c>
      <c r="BG115" s="201">
        <f t="shared" si="6"/>
        <v>0</v>
      </c>
      <c r="BH115" s="201">
        <f t="shared" si="7"/>
        <v>0</v>
      </c>
      <c r="BI115" s="201">
        <f t="shared" si="8"/>
        <v>0</v>
      </c>
      <c r="BJ115" s="22" t="s">
        <v>79</v>
      </c>
      <c r="BK115" s="201">
        <f t="shared" si="9"/>
        <v>0</v>
      </c>
      <c r="BL115" s="22" t="s">
        <v>157</v>
      </c>
      <c r="BM115" s="22" t="s">
        <v>443</v>
      </c>
    </row>
    <row r="116" spans="2:65" s="1" customFormat="1" ht="14.45" customHeight="1">
      <c r="B116" s="39"/>
      <c r="C116" s="190" t="s">
        <v>309</v>
      </c>
      <c r="D116" s="190" t="s">
        <v>152</v>
      </c>
      <c r="E116" s="191" t="s">
        <v>1422</v>
      </c>
      <c r="F116" s="192" t="s">
        <v>1423</v>
      </c>
      <c r="G116" s="193" t="s">
        <v>1356</v>
      </c>
      <c r="H116" s="194">
        <v>20</v>
      </c>
      <c r="I116" s="195"/>
      <c r="J116" s="196">
        <f t="shared" si="0"/>
        <v>0</v>
      </c>
      <c r="K116" s="192" t="s">
        <v>21</v>
      </c>
      <c r="L116" s="59"/>
      <c r="M116" s="197" t="s">
        <v>21</v>
      </c>
      <c r="N116" s="198" t="s">
        <v>42</v>
      </c>
      <c r="O116" s="40"/>
      <c r="P116" s="199">
        <f t="shared" si="1"/>
        <v>0</v>
      </c>
      <c r="Q116" s="199">
        <v>0</v>
      </c>
      <c r="R116" s="199">
        <f t="shared" si="2"/>
        <v>0</v>
      </c>
      <c r="S116" s="199">
        <v>0</v>
      </c>
      <c r="T116" s="200">
        <f t="shared" si="3"/>
        <v>0</v>
      </c>
      <c r="AR116" s="22" t="s">
        <v>157</v>
      </c>
      <c r="AT116" s="22" t="s">
        <v>152</v>
      </c>
      <c r="AU116" s="22" t="s">
        <v>79</v>
      </c>
      <c r="AY116" s="22" t="s">
        <v>150</v>
      </c>
      <c r="BE116" s="201">
        <f t="shared" si="4"/>
        <v>0</v>
      </c>
      <c r="BF116" s="201">
        <f t="shared" si="5"/>
        <v>0</v>
      </c>
      <c r="BG116" s="201">
        <f t="shared" si="6"/>
        <v>0</v>
      </c>
      <c r="BH116" s="201">
        <f t="shared" si="7"/>
        <v>0</v>
      </c>
      <c r="BI116" s="201">
        <f t="shared" si="8"/>
        <v>0</v>
      </c>
      <c r="BJ116" s="22" t="s">
        <v>79</v>
      </c>
      <c r="BK116" s="201">
        <f t="shared" si="9"/>
        <v>0</v>
      </c>
      <c r="BL116" s="22" t="s">
        <v>157</v>
      </c>
      <c r="BM116" s="22" t="s">
        <v>452</v>
      </c>
    </row>
    <row r="117" spans="2:65" s="1" customFormat="1" ht="14.45" customHeight="1">
      <c r="B117" s="39"/>
      <c r="C117" s="190" t="s">
        <v>314</v>
      </c>
      <c r="D117" s="190" t="s">
        <v>152</v>
      </c>
      <c r="E117" s="191" t="s">
        <v>1424</v>
      </c>
      <c r="F117" s="192" t="s">
        <v>1425</v>
      </c>
      <c r="G117" s="193" t="s">
        <v>1356</v>
      </c>
      <c r="H117" s="194">
        <v>2</v>
      </c>
      <c r="I117" s="195"/>
      <c r="J117" s="196">
        <f t="shared" si="0"/>
        <v>0</v>
      </c>
      <c r="K117" s="192" t="s">
        <v>21</v>
      </c>
      <c r="L117" s="59"/>
      <c r="M117" s="197" t="s">
        <v>21</v>
      </c>
      <c r="N117" s="198" t="s">
        <v>42</v>
      </c>
      <c r="O117" s="40"/>
      <c r="P117" s="199">
        <f t="shared" si="1"/>
        <v>0</v>
      </c>
      <c r="Q117" s="199">
        <v>0</v>
      </c>
      <c r="R117" s="199">
        <f t="shared" si="2"/>
        <v>0</v>
      </c>
      <c r="S117" s="199">
        <v>0</v>
      </c>
      <c r="T117" s="200">
        <f t="shared" si="3"/>
        <v>0</v>
      </c>
      <c r="AR117" s="22" t="s">
        <v>157</v>
      </c>
      <c r="AT117" s="22" t="s">
        <v>152</v>
      </c>
      <c r="AU117" s="22" t="s">
        <v>79</v>
      </c>
      <c r="AY117" s="22" t="s">
        <v>150</v>
      </c>
      <c r="BE117" s="201">
        <f t="shared" si="4"/>
        <v>0</v>
      </c>
      <c r="BF117" s="201">
        <f t="shared" si="5"/>
        <v>0</v>
      </c>
      <c r="BG117" s="201">
        <f t="shared" si="6"/>
        <v>0</v>
      </c>
      <c r="BH117" s="201">
        <f t="shared" si="7"/>
        <v>0</v>
      </c>
      <c r="BI117" s="201">
        <f t="shared" si="8"/>
        <v>0</v>
      </c>
      <c r="BJ117" s="22" t="s">
        <v>79</v>
      </c>
      <c r="BK117" s="201">
        <f t="shared" si="9"/>
        <v>0</v>
      </c>
      <c r="BL117" s="22" t="s">
        <v>157</v>
      </c>
      <c r="BM117" s="22" t="s">
        <v>464</v>
      </c>
    </row>
    <row r="118" spans="2:65" s="1" customFormat="1" ht="14.45" customHeight="1">
      <c r="B118" s="39"/>
      <c r="C118" s="190" t="s">
        <v>320</v>
      </c>
      <c r="D118" s="190" t="s">
        <v>152</v>
      </c>
      <c r="E118" s="191" t="s">
        <v>1426</v>
      </c>
      <c r="F118" s="192" t="s">
        <v>1427</v>
      </c>
      <c r="G118" s="193" t="s">
        <v>1356</v>
      </c>
      <c r="H118" s="194">
        <v>1</v>
      </c>
      <c r="I118" s="195"/>
      <c r="J118" s="196">
        <f t="shared" si="0"/>
        <v>0</v>
      </c>
      <c r="K118" s="192" t="s">
        <v>21</v>
      </c>
      <c r="L118" s="59"/>
      <c r="M118" s="197" t="s">
        <v>21</v>
      </c>
      <c r="N118" s="198" t="s">
        <v>42</v>
      </c>
      <c r="O118" s="40"/>
      <c r="P118" s="199">
        <f t="shared" si="1"/>
        <v>0</v>
      </c>
      <c r="Q118" s="199">
        <v>0</v>
      </c>
      <c r="R118" s="199">
        <f t="shared" si="2"/>
        <v>0</v>
      </c>
      <c r="S118" s="199">
        <v>0</v>
      </c>
      <c r="T118" s="200">
        <f t="shared" si="3"/>
        <v>0</v>
      </c>
      <c r="AR118" s="22" t="s">
        <v>157</v>
      </c>
      <c r="AT118" s="22" t="s">
        <v>152</v>
      </c>
      <c r="AU118" s="22" t="s">
        <v>79</v>
      </c>
      <c r="AY118" s="22" t="s">
        <v>150</v>
      </c>
      <c r="BE118" s="201">
        <f t="shared" si="4"/>
        <v>0</v>
      </c>
      <c r="BF118" s="201">
        <f t="shared" si="5"/>
        <v>0</v>
      </c>
      <c r="BG118" s="201">
        <f t="shared" si="6"/>
        <v>0</v>
      </c>
      <c r="BH118" s="201">
        <f t="shared" si="7"/>
        <v>0</v>
      </c>
      <c r="BI118" s="201">
        <f t="shared" si="8"/>
        <v>0</v>
      </c>
      <c r="BJ118" s="22" t="s">
        <v>79</v>
      </c>
      <c r="BK118" s="201">
        <f t="shared" si="9"/>
        <v>0</v>
      </c>
      <c r="BL118" s="22" t="s">
        <v>157</v>
      </c>
      <c r="BM118" s="22" t="s">
        <v>473</v>
      </c>
    </row>
    <row r="119" spans="2:65" s="1" customFormat="1" ht="14.45" customHeight="1">
      <c r="B119" s="39"/>
      <c r="C119" s="190" t="s">
        <v>326</v>
      </c>
      <c r="D119" s="190" t="s">
        <v>152</v>
      </c>
      <c r="E119" s="191" t="s">
        <v>1428</v>
      </c>
      <c r="F119" s="192" t="s">
        <v>1429</v>
      </c>
      <c r="G119" s="193" t="s">
        <v>1356</v>
      </c>
      <c r="H119" s="194">
        <v>6</v>
      </c>
      <c r="I119" s="195"/>
      <c r="J119" s="196">
        <f t="shared" si="0"/>
        <v>0</v>
      </c>
      <c r="K119" s="192" t="s">
        <v>21</v>
      </c>
      <c r="L119" s="59"/>
      <c r="M119" s="197" t="s">
        <v>21</v>
      </c>
      <c r="N119" s="198" t="s">
        <v>42</v>
      </c>
      <c r="O119" s="40"/>
      <c r="P119" s="199">
        <f t="shared" si="1"/>
        <v>0</v>
      </c>
      <c r="Q119" s="199">
        <v>0</v>
      </c>
      <c r="R119" s="199">
        <f t="shared" si="2"/>
        <v>0</v>
      </c>
      <c r="S119" s="199">
        <v>0</v>
      </c>
      <c r="T119" s="200">
        <f t="shared" si="3"/>
        <v>0</v>
      </c>
      <c r="AR119" s="22" t="s">
        <v>157</v>
      </c>
      <c r="AT119" s="22" t="s">
        <v>152</v>
      </c>
      <c r="AU119" s="22" t="s">
        <v>79</v>
      </c>
      <c r="AY119" s="22" t="s">
        <v>150</v>
      </c>
      <c r="BE119" s="201">
        <f t="shared" si="4"/>
        <v>0</v>
      </c>
      <c r="BF119" s="201">
        <f t="shared" si="5"/>
        <v>0</v>
      </c>
      <c r="BG119" s="201">
        <f t="shared" si="6"/>
        <v>0</v>
      </c>
      <c r="BH119" s="201">
        <f t="shared" si="7"/>
        <v>0</v>
      </c>
      <c r="BI119" s="201">
        <f t="shared" si="8"/>
        <v>0</v>
      </c>
      <c r="BJ119" s="22" t="s">
        <v>79</v>
      </c>
      <c r="BK119" s="201">
        <f t="shared" si="9"/>
        <v>0</v>
      </c>
      <c r="BL119" s="22" t="s">
        <v>157</v>
      </c>
      <c r="BM119" s="22" t="s">
        <v>485</v>
      </c>
    </row>
    <row r="120" spans="2:65" s="1" customFormat="1" ht="14.45" customHeight="1">
      <c r="B120" s="39"/>
      <c r="C120" s="190" t="s">
        <v>331</v>
      </c>
      <c r="D120" s="190" t="s">
        <v>152</v>
      </c>
      <c r="E120" s="191" t="s">
        <v>1430</v>
      </c>
      <c r="F120" s="192" t="s">
        <v>1431</v>
      </c>
      <c r="G120" s="193" t="s">
        <v>1356</v>
      </c>
      <c r="H120" s="194">
        <v>2</v>
      </c>
      <c r="I120" s="195"/>
      <c r="J120" s="196">
        <f t="shared" si="0"/>
        <v>0</v>
      </c>
      <c r="K120" s="192" t="s">
        <v>21</v>
      </c>
      <c r="L120" s="59"/>
      <c r="M120" s="197" t="s">
        <v>21</v>
      </c>
      <c r="N120" s="198" t="s">
        <v>42</v>
      </c>
      <c r="O120" s="40"/>
      <c r="P120" s="199">
        <f t="shared" si="1"/>
        <v>0</v>
      </c>
      <c r="Q120" s="199">
        <v>0</v>
      </c>
      <c r="R120" s="199">
        <f t="shared" si="2"/>
        <v>0</v>
      </c>
      <c r="S120" s="199">
        <v>0</v>
      </c>
      <c r="T120" s="200">
        <f t="shared" si="3"/>
        <v>0</v>
      </c>
      <c r="AR120" s="22" t="s">
        <v>157</v>
      </c>
      <c r="AT120" s="22" t="s">
        <v>152</v>
      </c>
      <c r="AU120" s="22" t="s">
        <v>79</v>
      </c>
      <c r="AY120" s="22" t="s">
        <v>150</v>
      </c>
      <c r="BE120" s="201">
        <f t="shared" si="4"/>
        <v>0</v>
      </c>
      <c r="BF120" s="201">
        <f t="shared" si="5"/>
        <v>0</v>
      </c>
      <c r="BG120" s="201">
        <f t="shared" si="6"/>
        <v>0</v>
      </c>
      <c r="BH120" s="201">
        <f t="shared" si="7"/>
        <v>0</v>
      </c>
      <c r="BI120" s="201">
        <f t="shared" si="8"/>
        <v>0</v>
      </c>
      <c r="BJ120" s="22" t="s">
        <v>79</v>
      </c>
      <c r="BK120" s="201">
        <f t="shared" si="9"/>
        <v>0</v>
      </c>
      <c r="BL120" s="22" t="s">
        <v>157</v>
      </c>
      <c r="BM120" s="22" t="s">
        <v>494</v>
      </c>
    </row>
    <row r="121" spans="2:65" s="1" customFormat="1" ht="14.45" customHeight="1">
      <c r="B121" s="39"/>
      <c r="C121" s="190" t="s">
        <v>336</v>
      </c>
      <c r="D121" s="190" t="s">
        <v>152</v>
      </c>
      <c r="E121" s="191" t="s">
        <v>1432</v>
      </c>
      <c r="F121" s="192" t="s">
        <v>1433</v>
      </c>
      <c r="G121" s="193" t="s">
        <v>1356</v>
      </c>
      <c r="H121" s="194">
        <v>2</v>
      </c>
      <c r="I121" s="195"/>
      <c r="J121" s="196">
        <f t="shared" si="0"/>
        <v>0</v>
      </c>
      <c r="K121" s="192" t="s">
        <v>21</v>
      </c>
      <c r="L121" s="59"/>
      <c r="M121" s="197" t="s">
        <v>21</v>
      </c>
      <c r="N121" s="198" t="s">
        <v>42</v>
      </c>
      <c r="O121" s="40"/>
      <c r="P121" s="199">
        <f t="shared" si="1"/>
        <v>0</v>
      </c>
      <c r="Q121" s="199">
        <v>0</v>
      </c>
      <c r="R121" s="199">
        <f t="shared" si="2"/>
        <v>0</v>
      </c>
      <c r="S121" s="199">
        <v>0</v>
      </c>
      <c r="T121" s="200">
        <f t="shared" si="3"/>
        <v>0</v>
      </c>
      <c r="AR121" s="22" t="s">
        <v>157</v>
      </c>
      <c r="AT121" s="22" t="s">
        <v>152</v>
      </c>
      <c r="AU121" s="22" t="s">
        <v>79</v>
      </c>
      <c r="AY121" s="22" t="s">
        <v>150</v>
      </c>
      <c r="BE121" s="201">
        <f t="shared" si="4"/>
        <v>0</v>
      </c>
      <c r="BF121" s="201">
        <f t="shared" si="5"/>
        <v>0</v>
      </c>
      <c r="BG121" s="201">
        <f t="shared" si="6"/>
        <v>0</v>
      </c>
      <c r="BH121" s="201">
        <f t="shared" si="7"/>
        <v>0</v>
      </c>
      <c r="BI121" s="201">
        <f t="shared" si="8"/>
        <v>0</v>
      </c>
      <c r="BJ121" s="22" t="s">
        <v>79</v>
      </c>
      <c r="BK121" s="201">
        <f t="shared" si="9"/>
        <v>0</v>
      </c>
      <c r="BL121" s="22" t="s">
        <v>157</v>
      </c>
      <c r="BM121" s="22" t="s">
        <v>504</v>
      </c>
    </row>
    <row r="122" spans="2:65" s="1" customFormat="1" ht="14.45" customHeight="1">
      <c r="B122" s="39"/>
      <c r="C122" s="190" t="s">
        <v>341</v>
      </c>
      <c r="D122" s="190" t="s">
        <v>152</v>
      </c>
      <c r="E122" s="191" t="s">
        <v>1434</v>
      </c>
      <c r="F122" s="192" t="s">
        <v>1435</v>
      </c>
      <c r="G122" s="193" t="s">
        <v>1356</v>
      </c>
      <c r="H122" s="194">
        <v>57</v>
      </c>
      <c r="I122" s="195"/>
      <c r="J122" s="196">
        <f t="shared" si="0"/>
        <v>0</v>
      </c>
      <c r="K122" s="192" t="s">
        <v>21</v>
      </c>
      <c r="L122" s="59"/>
      <c r="M122" s="197" t="s">
        <v>21</v>
      </c>
      <c r="N122" s="198" t="s">
        <v>42</v>
      </c>
      <c r="O122" s="40"/>
      <c r="P122" s="199">
        <f t="shared" si="1"/>
        <v>0</v>
      </c>
      <c r="Q122" s="199">
        <v>0</v>
      </c>
      <c r="R122" s="199">
        <f t="shared" si="2"/>
        <v>0</v>
      </c>
      <c r="S122" s="199">
        <v>0</v>
      </c>
      <c r="T122" s="200">
        <f t="shared" si="3"/>
        <v>0</v>
      </c>
      <c r="AR122" s="22" t="s">
        <v>157</v>
      </c>
      <c r="AT122" s="22" t="s">
        <v>152</v>
      </c>
      <c r="AU122" s="22" t="s">
        <v>79</v>
      </c>
      <c r="AY122" s="22" t="s">
        <v>150</v>
      </c>
      <c r="BE122" s="201">
        <f t="shared" si="4"/>
        <v>0</v>
      </c>
      <c r="BF122" s="201">
        <f t="shared" si="5"/>
        <v>0</v>
      </c>
      <c r="BG122" s="201">
        <f t="shared" si="6"/>
        <v>0</v>
      </c>
      <c r="BH122" s="201">
        <f t="shared" si="7"/>
        <v>0</v>
      </c>
      <c r="BI122" s="201">
        <f t="shared" si="8"/>
        <v>0</v>
      </c>
      <c r="BJ122" s="22" t="s">
        <v>79</v>
      </c>
      <c r="BK122" s="201">
        <f t="shared" si="9"/>
        <v>0</v>
      </c>
      <c r="BL122" s="22" t="s">
        <v>157</v>
      </c>
      <c r="BM122" s="22" t="s">
        <v>513</v>
      </c>
    </row>
    <row r="123" spans="2:65" s="1" customFormat="1" ht="14.45" customHeight="1">
      <c r="B123" s="39"/>
      <c r="C123" s="190" t="s">
        <v>346</v>
      </c>
      <c r="D123" s="190" t="s">
        <v>152</v>
      </c>
      <c r="E123" s="191" t="s">
        <v>1436</v>
      </c>
      <c r="F123" s="192" t="s">
        <v>1437</v>
      </c>
      <c r="G123" s="193" t="s">
        <v>1356</v>
      </c>
      <c r="H123" s="194">
        <v>52</v>
      </c>
      <c r="I123" s="195"/>
      <c r="J123" s="196">
        <f t="shared" si="0"/>
        <v>0</v>
      </c>
      <c r="K123" s="192" t="s">
        <v>21</v>
      </c>
      <c r="L123" s="59"/>
      <c r="M123" s="197" t="s">
        <v>21</v>
      </c>
      <c r="N123" s="198" t="s">
        <v>42</v>
      </c>
      <c r="O123" s="40"/>
      <c r="P123" s="199">
        <f t="shared" si="1"/>
        <v>0</v>
      </c>
      <c r="Q123" s="199">
        <v>0</v>
      </c>
      <c r="R123" s="199">
        <f t="shared" si="2"/>
        <v>0</v>
      </c>
      <c r="S123" s="199">
        <v>0</v>
      </c>
      <c r="T123" s="200">
        <f t="shared" si="3"/>
        <v>0</v>
      </c>
      <c r="AR123" s="22" t="s">
        <v>157</v>
      </c>
      <c r="AT123" s="22" t="s">
        <v>152</v>
      </c>
      <c r="AU123" s="22" t="s">
        <v>79</v>
      </c>
      <c r="AY123" s="22" t="s">
        <v>150</v>
      </c>
      <c r="BE123" s="201">
        <f t="shared" si="4"/>
        <v>0</v>
      </c>
      <c r="BF123" s="201">
        <f t="shared" si="5"/>
        <v>0</v>
      </c>
      <c r="BG123" s="201">
        <f t="shared" si="6"/>
        <v>0</v>
      </c>
      <c r="BH123" s="201">
        <f t="shared" si="7"/>
        <v>0</v>
      </c>
      <c r="BI123" s="201">
        <f t="shared" si="8"/>
        <v>0</v>
      </c>
      <c r="BJ123" s="22" t="s">
        <v>79</v>
      </c>
      <c r="BK123" s="201">
        <f t="shared" si="9"/>
        <v>0</v>
      </c>
      <c r="BL123" s="22" t="s">
        <v>157</v>
      </c>
      <c r="BM123" s="22" t="s">
        <v>522</v>
      </c>
    </row>
    <row r="124" spans="2:65" s="1" customFormat="1" ht="14.45" customHeight="1">
      <c r="B124" s="39"/>
      <c r="C124" s="190" t="s">
        <v>351</v>
      </c>
      <c r="D124" s="190" t="s">
        <v>152</v>
      </c>
      <c r="E124" s="191" t="s">
        <v>1438</v>
      </c>
      <c r="F124" s="192" t="s">
        <v>1439</v>
      </c>
      <c r="G124" s="193" t="s">
        <v>1356</v>
      </c>
      <c r="H124" s="194">
        <v>25</v>
      </c>
      <c r="I124" s="195"/>
      <c r="J124" s="196">
        <f t="shared" si="0"/>
        <v>0</v>
      </c>
      <c r="K124" s="192" t="s">
        <v>21</v>
      </c>
      <c r="L124" s="59"/>
      <c r="M124" s="197" t="s">
        <v>21</v>
      </c>
      <c r="N124" s="198" t="s">
        <v>42</v>
      </c>
      <c r="O124" s="40"/>
      <c r="P124" s="199">
        <f t="shared" si="1"/>
        <v>0</v>
      </c>
      <c r="Q124" s="199">
        <v>0</v>
      </c>
      <c r="R124" s="199">
        <f t="shared" si="2"/>
        <v>0</v>
      </c>
      <c r="S124" s="199">
        <v>0</v>
      </c>
      <c r="T124" s="200">
        <f t="shared" si="3"/>
        <v>0</v>
      </c>
      <c r="AR124" s="22" t="s">
        <v>157</v>
      </c>
      <c r="AT124" s="22" t="s">
        <v>152</v>
      </c>
      <c r="AU124" s="22" t="s">
        <v>79</v>
      </c>
      <c r="AY124" s="22" t="s">
        <v>150</v>
      </c>
      <c r="BE124" s="201">
        <f t="shared" si="4"/>
        <v>0</v>
      </c>
      <c r="BF124" s="201">
        <f t="shared" si="5"/>
        <v>0</v>
      </c>
      <c r="BG124" s="201">
        <f t="shared" si="6"/>
        <v>0</v>
      </c>
      <c r="BH124" s="201">
        <f t="shared" si="7"/>
        <v>0</v>
      </c>
      <c r="BI124" s="201">
        <f t="shared" si="8"/>
        <v>0</v>
      </c>
      <c r="BJ124" s="22" t="s">
        <v>79</v>
      </c>
      <c r="BK124" s="201">
        <f t="shared" si="9"/>
        <v>0</v>
      </c>
      <c r="BL124" s="22" t="s">
        <v>157</v>
      </c>
      <c r="BM124" s="22" t="s">
        <v>531</v>
      </c>
    </row>
    <row r="125" spans="2:65" s="1" customFormat="1" ht="14.45" customHeight="1">
      <c r="B125" s="39"/>
      <c r="C125" s="190" t="s">
        <v>356</v>
      </c>
      <c r="D125" s="190" t="s">
        <v>152</v>
      </c>
      <c r="E125" s="191" t="s">
        <v>1440</v>
      </c>
      <c r="F125" s="192" t="s">
        <v>1441</v>
      </c>
      <c r="G125" s="193" t="s">
        <v>1356</v>
      </c>
      <c r="H125" s="194">
        <v>11</v>
      </c>
      <c r="I125" s="195"/>
      <c r="J125" s="196">
        <f t="shared" si="0"/>
        <v>0</v>
      </c>
      <c r="K125" s="192" t="s">
        <v>21</v>
      </c>
      <c r="L125" s="59"/>
      <c r="M125" s="197" t="s">
        <v>21</v>
      </c>
      <c r="N125" s="198" t="s">
        <v>42</v>
      </c>
      <c r="O125" s="40"/>
      <c r="P125" s="199">
        <f t="shared" si="1"/>
        <v>0</v>
      </c>
      <c r="Q125" s="199">
        <v>0</v>
      </c>
      <c r="R125" s="199">
        <f t="shared" si="2"/>
        <v>0</v>
      </c>
      <c r="S125" s="199">
        <v>0</v>
      </c>
      <c r="T125" s="200">
        <f t="shared" si="3"/>
        <v>0</v>
      </c>
      <c r="AR125" s="22" t="s">
        <v>157</v>
      </c>
      <c r="AT125" s="22" t="s">
        <v>152</v>
      </c>
      <c r="AU125" s="22" t="s">
        <v>79</v>
      </c>
      <c r="AY125" s="22" t="s">
        <v>150</v>
      </c>
      <c r="BE125" s="201">
        <f t="shared" si="4"/>
        <v>0</v>
      </c>
      <c r="BF125" s="201">
        <f t="shared" si="5"/>
        <v>0</v>
      </c>
      <c r="BG125" s="201">
        <f t="shared" si="6"/>
        <v>0</v>
      </c>
      <c r="BH125" s="201">
        <f t="shared" si="7"/>
        <v>0</v>
      </c>
      <c r="BI125" s="201">
        <f t="shared" si="8"/>
        <v>0</v>
      </c>
      <c r="BJ125" s="22" t="s">
        <v>79</v>
      </c>
      <c r="BK125" s="201">
        <f t="shared" si="9"/>
        <v>0</v>
      </c>
      <c r="BL125" s="22" t="s">
        <v>157</v>
      </c>
      <c r="BM125" s="22" t="s">
        <v>542</v>
      </c>
    </row>
    <row r="126" spans="2:65" s="1" customFormat="1" ht="14.45" customHeight="1">
      <c r="B126" s="39"/>
      <c r="C126" s="190" t="s">
        <v>360</v>
      </c>
      <c r="D126" s="190" t="s">
        <v>152</v>
      </c>
      <c r="E126" s="191" t="s">
        <v>1442</v>
      </c>
      <c r="F126" s="192" t="s">
        <v>1443</v>
      </c>
      <c r="G126" s="193" t="s">
        <v>1356</v>
      </c>
      <c r="H126" s="194">
        <v>4</v>
      </c>
      <c r="I126" s="195"/>
      <c r="J126" s="196">
        <f t="shared" ref="J126:J157" si="10">ROUND(I126*H126,2)</f>
        <v>0</v>
      </c>
      <c r="K126" s="192" t="s">
        <v>21</v>
      </c>
      <c r="L126" s="59"/>
      <c r="M126" s="197" t="s">
        <v>21</v>
      </c>
      <c r="N126" s="198" t="s">
        <v>42</v>
      </c>
      <c r="O126" s="40"/>
      <c r="P126" s="199">
        <f t="shared" ref="P126:P157" si="11">O126*H126</f>
        <v>0</v>
      </c>
      <c r="Q126" s="199">
        <v>0</v>
      </c>
      <c r="R126" s="199">
        <f t="shared" ref="R126:R157" si="12">Q126*H126</f>
        <v>0</v>
      </c>
      <c r="S126" s="199">
        <v>0</v>
      </c>
      <c r="T126" s="200">
        <f t="shared" ref="T126:T157" si="13">S126*H126</f>
        <v>0</v>
      </c>
      <c r="AR126" s="22" t="s">
        <v>157</v>
      </c>
      <c r="AT126" s="22" t="s">
        <v>152</v>
      </c>
      <c r="AU126" s="22" t="s">
        <v>79</v>
      </c>
      <c r="AY126" s="22" t="s">
        <v>150</v>
      </c>
      <c r="BE126" s="201">
        <f t="shared" ref="BE126:BE155" si="14">IF(N126="základní",J126,0)</f>
        <v>0</v>
      </c>
      <c r="BF126" s="201">
        <f t="shared" ref="BF126:BF155" si="15">IF(N126="snížená",J126,0)</f>
        <v>0</v>
      </c>
      <c r="BG126" s="201">
        <f t="shared" ref="BG126:BG155" si="16">IF(N126="zákl. přenesená",J126,0)</f>
        <v>0</v>
      </c>
      <c r="BH126" s="201">
        <f t="shared" ref="BH126:BH155" si="17">IF(N126="sníž. přenesená",J126,0)</f>
        <v>0</v>
      </c>
      <c r="BI126" s="201">
        <f t="shared" ref="BI126:BI155" si="18">IF(N126="nulová",J126,0)</f>
        <v>0</v>
      </c>
      <c r="BJ126" s="22" t="s">
        <v>79</v>
      </c>
      <c r="BK126" s="201">
        <f t="shared" ref="BK126:BK155" si="19">ROUND(I126*H126,2)</f>
        <v>0</v>
      </c>
      <c r="BL126" s="22" t="s">
        <v>157</v>
      </c>
      <c r="BM126" s="22" t="s">
        <v>551</v>
      </c>
    </row>
    <row r="127" spans="2:65" s="1" customFormat="1" ht="14.45" customHeight="1">
      <c r="B127" s="39"/>
      <c r="C127" s="190" t="s">
        <v>364</v>
      </c>
      <c r="D127" s="190" t="s">
        <v>152</v>
      </c>
      <c r="E127" s="191" t="s">
        <v>1444</v>
      </c>
      <c r="F127" s="192" t="s">
        <v>1445</v>
      </c>
      <c r="G127" s="193" t="s">
        <v>1356</v>
      </c>
      <c r="H127" s="194">
        <v>10</v>
      </c>
      <c r="I127" s="195"/>
      <c r="J127" s="196">
        <f t="shared" si="10"/>
        <v>0</v>
      </c>
      <c r="K127" s="192" t="s">
        <v>21</v>
      </c>
      <c r="L127" s="59"/>
      <c r="M127" s="197" t="s">
        <v>21</v>
      </c>
      <c r="N127" s="198" t="s">
        <v>42</v>
      </c>
      <c r="O127" s="40"/>
      <c r="P127" s="199">
        <f t="shared" si="11"/>
        <v>0</v>
      </c>
      <c r="Q127" s="199">
        <v>0</v>
      </c>
      <c r="R127" s="199">
        <f t="shared" si="12"/>
        <v>0</v>
      </c>
      <c r="S127" s="199">
        <v>0</v>
      </c>
      <c r="T127" s="200">
        <f t="shared" si="13"/>
        <v>0</v>
      </c>
      <c r="AR127" s="22" t="s">
        <v>157</v>
      </c>
      <c r="AT127" s="22" t="s">
        <v>152</v>
      </c>
      <c r="AU127" s="22" t="s">
        <v>79</v>
      </c>
      <c r="AY127" s="22" t="s">
        <v>150</v>
      </c>
      <c r="BE127" s="201">
        <f t="shared" si="14"/>
        <v>0</v>
      </c>
      <c r="BF127" s="201">
        <f t="shared" si="15"/>
        <v>0</v>
      </c>
      <c r="BG127" s="201">
        <f t="shared" si="16"/>
        <v>0</v>
      </c>
      <c r="BH127" s="201">
        <f t="shared" si="17"/>
        <v>0</v>
      </c>
      <c r="BI127" s="201">
        <f t="shared" si="18"/>
        <v>0</v>
      </c>
      <c r="BJ127" s="22" t="s">
        <v>79</v>
      </c>
      <c r="BK127" s="201">
        <f t="shared" si="19"/>
        <v>0</v>
      </c>
      <c r="BL127" s="22" t="s">
        <v>157</v>
      </c>
      <c r="BM127" s="22" t="s">
        <v>559</v>
      </c>
    </row>
    <row r="128" spans="2:65" s="1" customFormat="1" ht="14.45" customHeight="1">
      <c r="B128" s="39"/>
      <c r="C128" s="190" t="s">
        <v>369</v>
      </c>
      <c r="D128" s="190" t="s">
        <v>152</v>
      </c>
      <c r="E128" s="191" t="s">
        <v>1446</v>
      </c>
      <c r="F128" s="192" t="s">
        <v>1447</v>
      </c>
      <c r="G128" s="193" t="s">
        <v>1356</v>
      </c>
      <c r="H128" s="194">
        <v>8</v>
      </c>
      <c r="I128" s="195"/>
      <c r="J128" s="196">
        <f t="shared" si="10"/>
        <v>0</v>
      </c>
      <c r="K128" s="192" t="s">
        <v>21</v>
      </c>
      <c r="L128" s="59"/>
      <c r="M128" s="197" t="s">
        <v>21</v>
      </c>
      <c r="N128" s="198" t="s">
        <v>42</v>
      </c>
      <c r="O128" s="40"/>
      <c r="P128" s="199">
        <f t="shared" si="11"/>
        <v>0</v>
      </c>
      <c r="Q128" s="199">
        <v>0</v>
      </c>
      <c r="R128" s="199">
        <f t="shared" si="12"/>
        <v>0</v>
      </c>
      <c r="S128" s="199">
        <v>0</v>
      </c>
      <c r="T128" s="200">
        <f t="shared" si="13"/>
        <v>0</v>
      </c>
      <c r="AR128" s="22" t="s">
        <v>157</v>
      </c>
      <c r="AT128" s="22" t="s">
        <v>152</v>
      </c>
      <c r="AU128" s="22" t="s">
        <v>79</v>
      </c>
      <c r="AY128" s="22" t="s">
        <v>150</v>
      </c>
      <c r="BE128" s="201">
        <f t="shared" si="14"/>
        <v>0</v>
      </c>
      <c r="BF128" s="201">
        <f t="shared" si="15"/>
        <v>0</v>
      </c>
      <c r="BG128" s="201">
        <f t="shared" si="16"/>
        <v>0</v>
      </c>
      <c r="BH128" s="201">
        <f t="shared" si="17"/>
        <v>0</v>
      </c>
      <c r="BI128" s="201">
        <f t="shared" si="18"/>
        <v>0</v>
      </c>
      <c r="BJ128" s="22" t="s">
        <v>79</v>
      </c>
      <c r="BK128" s="201">
        <f t="shared" si="19"/>
        <v>0</v>
      </c>
      <c r="BL128" s="22" t="s">
        <v>157</v>
      </c>
      <c r="BM128" s="22" t="s">
        <v>567</v>
      </c>
    </row>
    <row r="129" spans="2:65" s="1" customFormat="1" ht="14.45" customHeight="1">
      <c r="B129" s="39"/>
      <c r="C129" s="190" t="s">
        <v>373</v>
      </c>
      <c r="D129" s="190" t="s">
        <v>152</v>
      </c>
      <c r="E129" s="191" t="s">
        <v>1448</v>
      </c>
      <c r="F129" s="192" t="s">
        <v>1449</v>
      </c>
      <c r="G129" s="193" t="s">
        <v>1356</v>
      </c>
      <c r="H129" s="194">
        <v>4</v>
      </c>
      <c r="I129" s="195"/>
      <c r="J129" s="196">
        <f t="shared" si="10"/>
        <v>0</v>
      </c>
      <c r="K129" s="192" t="s">
        <v>21</v>
      </c>
      <c r="L129" s="59"/>
      <c r="M129" s="197" t="s">
        <v>21</v>
      </c>
      <c r="N129" s="198" t="s">
        <v>42</v>
      </c>
      <c r="O129" s="40"/>
      <c r="P129" s="199">
        <f t="shared" si="11"/>
        <v>0</v>
      </c>
      <c r="Q129" s="199">
        <v>0</v>
      </c>
      <c r="R129" s="199">
        <f t="shared" si="12"/>
        <v>0</v>
      </c>
      <c r="S129" s="199">
        <v>0</v>
      </c>
      <c r="T129" s="200">
        <f t="shared" si="13"/>
        <v>0</v>
      </c>
      <c r="AR129" s="22" t="s">
        <v>157</v>
      </c>
      <c r="AT129" s="22" t="s">
        <v>152</v>
      </c>
      <c r="AU129" s="22" t="s">
        <v>79</v>
      </c>
      <c r="AY129" s="22" t="s">
        <v>150</v>
      </c>
      <c r="BE129" s="201">
        <f t="shared" si="14"/>
        <v>0</v>
      </c>
      <c r="BF129" s="201">
        <f t="shared" si="15"/>
        <v>0</v>
      </c>
      <c r="BG129" s="201">
        <f t="shared" si="16"/>
        <v>0</v>
      </c>
      <c r="BH129" s="201">
        <f t="shared" si="17"/>
        <v>0</v>
      </c>
      <c r="BI129" s="201">
        <f t="shared" si="18"/>
        <v>0</v>
      </c>
      <c r="BJ129" s="22" t="s">
        <v>79</v>
      </c>
      <c r="BK129" s="201">
        <f t="shared" si="19"/>
        <v>0</v>
      </c>
      <c r="BL129" s="22" t="s">
        <v>157</v>
      </c>
      <c r="BM129" s="22" t="s">
        <v>577</v>
      </c>
    </row>
    <row r="130" spans="2:65" s="1" customFormat="1" ht="14.45" customHeight="1">
      <c r="B130" s="39"/>
      <c r="C130" s="190" t="s">
        <v>377</v>
      </c>
      <c r="D130" s="190" t="s">
        <v>152</v>
      </c>
      <c r="E130" s="191" t="s">
        <v>1450</v>
      </c>
      <c r="F130" s="192" t="s">
        <v>1451</v>
      </c>
      <c r="G130" s="193" t="s">
        <v>1356</v>
      </c>
      <c r="H130" s="194">
        <v>1</v>
      </c>
      <c r="I130" s="195"/>
      <c r="J130" s="196">
        <f t="shared" si="10"/>
        <v>0</v>
      </c>
      <c r="K130" s="192" t="s">
        <v>21</v>
      </c>
      <c r="L130" s="59"/>
      <c r="M130" s="197" t="s">
        <v>21</v>
      </c>
      <c r="N130" s="198" t="s">
        <v>42</v>
      </c>
      <c r="O130" s="40"/>
      <c r="P130" s="199">
        <f t="shared" si="11"/>
        <v>0</v>
      </c>
      <c r="Q130" s="199">
        <v>0</v>
      </c>
      <c r="R130" s="199">
        <f t="shared" si="12"/>
        <v>0</v>
      </c>
      <c r="S130" s="199">
        <v>0</v>
      </c>
      <c r="T130" s="200">
        <f t="shared" si="13"/>
        <v>0</v>
      </c>
      <c r="AR130" s="22" t="s">
        <v>157</v>
      </c>
      <c r="AT130" s="22" t="s">
        <v>152</v>
      </c>
      <c r="AU130" s="22" t="s">
        <v>79</v>
      </c>
      <c r="AY130" s="22" t="s">
        <v>150</v>
      </c>
      <c r="BE130" s="201">
        <f t="shared" si="14"/>
        <v>0</v>
      </c>
      <c r="BF130" s="201">
        <f t="shared" si="15"/>
        <v>0</v>
      </c>
      <c r="BG130" s="201">
        <f t="shared" si="16"/>
        <v>0</v>
      </c>
      <c r="BH130" s="201">
        <f t="shared" si="17"/>
        <v>0</v>
      </c>
      <c r="BI130" s="201">
        <f t="shared" si="18"/>
        <v>0</v>
      </c>
      <c r="BJ130" s="22" t="s">
        <v>79</v>
      </c>
      <c r="BK130" s="201">
        <f t="shared" si="19"/>
        <v>0</v>
      </c>
      <c r="BL130" s="22" t="s">
        <v>157</v>
      </c>
      <c r="BM130" s="22" t="s">
        <v>585</v>
      </c>
    </row>
    <row r="131" spans="2:65" s="1" customFormat="1" ht="14.45" customHeight="1">
      <c r="B131" s="39"/>
      <c r="C131" s="190" t="s">
        <v>382</v>
      </c>
      <c r="D131" s="190" t="s">
        <v>152</v>
      </c>
      <c r="E131" s="191" t="s">
        <v>1452</v>
      </c>
      <c r="F131" s="192" t="s">
        <v>1453</v>
      </c>
      <c r="G131" s="193" t="s">
        <v>1356</v>
      </c>
      <c r="H131" s="194">
        <v>1</v>
      </c>
      <c r="I131" s="195"/>
      <c r="J131" s="196">
        <f t="shared" si="10"/>
        <v>0</v>
      </c>
      <c r="K131" s="192" t="s">
        <v>21</v>
      </c>
      <c r="L131" s="59"/>
      <c r="M131" s="197" t="s">
        <v>21</v>
      </c>
      <c r="N131" s="198" t="s">
        <v>42</v>
      </c>
      <c r="O131" s="40"/>
      <c r="P131" s="199">
        <f t="shared" si="11"/>
        <v>0</v>
      </c>
      <c r="Q131" s="199">
        <v>0</v>
      </c>
      <c r="R131" s="199">
        <f t="shared" si="12"/>
        <v>0</v>
      </c>
      <c r="S131" s="199">
        <v>0</v>
      </c>
      <c r="T131" s="200">
        <f t="shared" si="13"/>
        <v>0</v>
      </c>
      <c r="AR131" s="22" t="s">
        <v>157</v>
      </c>
      <c r="AT131" s="22" t="s">
        <v>152</v>
      </c>
      <c r="AU131" s="22" t="s">
        <v>79</v>
      </c>
      <c r="AY131" s="22" t="s">
        <v>150</v>
      </c>
      <c r="BE131" s="201">
        <f t="shared" si="14"/>
        <v>0</v>
      </c>
      <c r="BF131" s="201">
        <f t="shared" si="15"/>
        <v>0</v>
      </c>
      <c r="BG131" s="201">
        <f t="shared" si="16"/>
        <v>0</v>
      </c>
      <c r="BH131" s="201">
        <f t="shared" si="17"/>
        <v>0</v>
      </c>
      <c r="BI131" s="201">
        <f t="shared" si="18"/>
        <v>0</v>
      </c>
      <c r="BJ131" s="22" t="s">
        <v>79</v>
      </c>
      <c r="BK131" s="201">
        <f t="shared" si="19"/>
        <v>0</v>
      </c>
      <c r="BL131" s="22" t="s">
        <v>157</v>
      </c>
      <c r="BM131" s="22" t="s">
        <v>596</v>
      </c>
    </row>
    <row r="132" spans="2:65" s="1" customFormat="1" ht="14.45" customHeight="1">
      <c r="B132" s="39"/>
      <c r="C132" s="190" t="s">
        <v>386</v>
      </c>
      <c r="D132" s="190" t="s">
        <v>152</v>
      </c>
      <c r="E132" s="191" t="s">
        <v>1454</v>
      </c>
      <c r="F132" s="192" t="s">
        <v>1455</v>
      </c>
      <c r="G132" s="193" t="s">
        <v>1356</v>
      </c>
      <c r="H132" s="194">
        <v>8</v>
      </c>
      <c r="I132" s="195"/>
      <c r="J132" s="196">
        <f t="shared" si="10"/>
        <v>0</v>
      </c>
      <c r="K132" s="192" t="s">
        <v>21</v>
      </c>
      <c r="L132" s="59"/>
      <c r="M132" s="197" t="s">
        <v>21</v>
      </c>
      <c r="N132" s="198" t="s">
        <v>42</v>
      </c>
      <c r="O132" s="40"/>
      <c r="P132" s="199">
        <f t="shared" si="11"/>
        <v>0</v>
      </c>
      <c r="Q132" s="199">
        <v>0</v>
      </c>
      <c r="R132" s="199">
        <f t="shared" si="12"/>
        <v>0</v>
      </c>
      <c r="S132" s="199">
        <v>0</v>
      </c>
      <c r="T132" s="200">
        <f t="shared" si="13"/>
        <v>0</v>
      </c>
      <c r="AR132" s="22" t="s">
        <v>157</v>
      </c>
      <c r="AT132" s="22" t="s">
        <v>152</v>
      </c>
      <c r="AU132" s="22" t="s">
        <v>79</v>
      </c>
      <c r="AY132" s="22" t="s">
        <v>150</v>
      </c>
      <c r="BE132" s="201">
        <f t="shared" si="14"/>
        <v>0</v>
      </c>
      <c r="BF132" s="201">
        <f t="shared" si="15"/>
        <v>0</v>
      </c>
      <c r="BG132" s="201">
        <f t="shared" si="16"/>
        <v>0</v>
      </c>
      <c r="BH132" s="201">
        <f t="shared" si="17"/>
        <v>0</v>
      </c>
      <c r="BI132" s="201">
        <f t="shared" si="18"/>
        <v>0</v>
      </c>
      <c r="BJ132" s="22" t="s">
        <v>79</v>
      </c>
      <c r="BK132" s="201">
        <f t="shared" si="19"/>
        <v>0</v>
      </c>
      <c r="BL132" s="22" t="s">
        <v>157</v>
      </c>
      <c r="BM132" s="22" t="s">
        <v>606</v>
      </c>
    </row>
    <row r="133" spans="2:65" s="1" customFormat="1" ht="14.45" customHeight="1">
      <c r="B133" s="39"/>
      <c r="C133" s="190" t="s">
        <v>390</v>
      </c>
      <c r="D133" s="190" t="s">
        <v>152</v>
      </c>
      <c r="E133" s="191" t="s">
        <v>1456</v>
      </c>
      <c r="F133" s="192" t="s">
        <v>1457</v>
      </c>
      <c r="G133" s="193" t="s">
        <v>1356</v>
      </c>
      <c r="H133" s="194">
        <v>16</v>
      </c>
      <c r="I133" s="195"/>
      <c r="J133" s="196">
        <f t="shared" si="10"/>
        <v>0</v>
      </c>
      <c r="K133" s="192" t="s">
        <v>21</v>
      </c>
      <c r="L133" s="59"/>
      <c r="M133" s="197" t="s">
        <v>21</v>
      </c>
      <c r="N133" s="198" t="s">
        <v>42</v>
      </c>
      <c r="O133" s="40"/>
      <c r="P133" s="199">
        <f t="shared" si="11"/>
        <v>0</v>
      </c>
      <c r="Q133" s="199">
        <v>0</v>
      </c>
      <c r="R133" s="199">
        <f t="shared" si="12"/>
        <v>0</v>
      </c>
      <c r="S133" s="199">
        <v>0</v>
      </c>
      <c r="T133" s="200">
        <f t="shared" si="13"/>
        <v>0</v>
      </c>
      <c r="AR133" s="22" t="s">
        <v>157</v>
      </c>
      <c r="AT133" s="22" t="s">
        <v>152</v>
      </c>
      <c r="AU133" s="22" t="s">
        <v>79</v>
      </c>
      <c r="AY133" s="22" t="s">
        <v>150</v>
      </c>
      <c r="BE133" s="201">
        <f t="shared" si="14"/>
        <v>0</v>
      </c>
      <c r="BF133" s="201">
        <f t="shared" si="15"/>
        <v>0</v>
      </c>
      <c r="BG133" s="201">
        <f t="shared" si="16"/>
        <v>0</v>
      </c>
      <c r="BH133" s="201">
        <f t="shared" si="17"/>
        <v>0</v>
      </c>
      <c r="BI133" s="201">
        <f t="shared" si="18"/>
        <v>0</v>
      </c>
      <c r="BJ133" s="22" t="s">
        <v>79</v>
      </c>
      <c r="BK133" s="201">
        <f t="shared" si="19"/>
        <v>0</v>
      </c>
      <c r="BL133" s="22" t="s">
        <v>157</v>
      </c>
      <c r="BM133" s="22" t="s">
        <v>614</v>
      </c>
    </row>
    <row r="134" spans="2:65" s="1" customFormat="1" ht="14.45" customHeight="1">
      <c r="B134" s="39"/>
      <c r="C134" s="190" t="s">
        <v>394</v>
      </c>
      <c r="D134" s="190" t="s">
        <v>152</v>
      </c>
      <c r="E134" s="191" t="s">
        <v>1458</v>
      </c>
      <c r="F134" s="192" t="s">
        <v>1459</v>
      </c>
      <c r="G134" s="193" t="s">
        <v>1356</v>
      </c>
      <c r="H134" s="194">
        <v>1</v>
      </c>
      <c r="I134" s="195"/>
      <c r="J134" s="196">
        <f t="shared" si="10"/>
        <v>0</v>
      </c>
      <c r="K134" s="192" t="s">
        <v>21</v>
      </c>
      <c r="L134" s="59"/>
      <c r="M134" s="197" t="s">
        <v>21</v>
      </c>
      <c r="N134" s="198" t="s">
        <v>42</v>
      </c>
      <c r="O134" s="40"/>
      <c r="P134" s="199">
        <f t="shared" si="11"/>
        <v>0</v>
      </c>
      <c r="Q134" s="199">
        <v>0</v>
      </c>
      <c r="R134" s="199">
        <f t="shared" si="12"/>
        <v>0</v>
      </c>
      <c r="S134" s="199">
        <v>0</v>
      </c>
      <c r="T134" s="200">
        <f t="shared" si="13"/>
        <v>0</v>
      </c>
      <c r="AR134" s="22" t="s">
        <v>157</v>
      </c>
      <c r="AT134" s="22" t="s">
        <v>152</v>
      </c>
      <c r="AU134" s="22" t="s">
        <v>79</v>
      </c>
      <c r="AY134" s="22" t="s">
        <v>150</v>
      </c>
      <c r="BE134" s="201">
        <f t="shared" si="14"/>
        <v>0</v>
      </c>
      <c r="BF134" s="201">
        <f t="shared" si="15"/>
        <v>0</v>
      </c>
      <c r="BG134" s="201">
        <f t="shared" si="16"/>
        <v>0</v>
      </c>
      <c r="BH134" s="201">
        <f t="shared" si="17"/>
        <v>0</v>
      </c>
      <c r="BI134" s="201">
        <f t="shared" si="18"/>
        <v>0</v>
      </c>
      <c r="BJ134" s="22" t="s">
        <v>79</v>
      </c>
      <c r="BK134" s="201">
        <f t="shared" si="19"/>
        <v>0</v>
      </c>
      <c r="BL134" s="22" t="s">
        <v>157</v>
      </c>
      <c r="BM134" s="22" t="s">
        <v>622</v>
      </c>
    </row>
    <row r="135" spans="2:65" s="1" customFormat="1" ht="14.45" customHeight="1">
      <c r="B135" s="39"/>
      <c r="C135" s="190" t="s">
        <v>400</v>
      </c>
      <c r="D135" s="190" t="s">
        <v>152</v>
      </c>
      <c r="E135" s="191" t="s">
        <v>1460</v>
      </c>
      <c r="F135" s="192" t="s">
        <v>1461</v>
      </c>
      <c r="G135" s="193" t="s">
        <v>1356</v>
      </c>
      <c r="H135" s="194">
        <v>1</v>
      </c>
      <c r="I135" s="195"/>
      <c r="J135" s="196">
        <f t="shared" si="10"/>
        <v>0</v>
      </c>
      <c r="K135" s="192" t="s">
        <v>21</v>
      </c>
      <c r="L135" s="59"/>
      <c r="M135" s="197" t="s">
        <v>21</v>
      </c>
      <c r="N135" s="198" t="s">
        <v>42</v>
      </c>
      <c r="O135" s="40"/>
      <c r="P135" s="199">
        <f t="shared" si="11"/>
        <v>0</v>
      </c>
      <c r="Q135" s="199">
        <v>0</v>
      </c>
      <c r="R135" s="199">
        <f t="shared" si="12"/>
        <v>0</v>
      </c>
      <c r="S135" s="199">
        <v>0</v>
      </c>
      <c r="T135" s="200">
        <f t="shared" si="13"/>
        <v>0</v>
      </c>
      <c r="AR135" s="22" t="s">
        <v>157</v>
      </c>
      <c r="AT135" s="22" t="s">
        <v>152</v>
      </c>
      <c r="AU135" s="22" t="s">
        <v>79</v>
      </c>
      <c r="AY135" s="22" t="s">
        <v>150</v>
      </c>
      <c r="BE135" s="201">
        <f t="shared" si="14"/>
        <v>0</v>
      </c>
      <c r="BF135" s="201">
        <f t="shared" si="15"/>
        <v>0</v>
      </c>
      <c r="BG135" s="201">
        <f t="shared" si="16"/>
        <v>0</v>
      </c>
      <c r="BH135" s="201">
        <f t="shared" si="17"/>
        <v>0</v>
      </c>
      <c r="BI135" s="201">
        <f t="shared" si="18"/>
        <v>0</v>
      </c>
      <c r="BJ135" s="22" t="s">
        <v>79</v>
      </c>
      <c r="BK135" s="201">
        <f t="shared" si="19"/>
        <v>0</v>
      </c>
      <c r="BL135" s="22" t="s">
        <v>157</v>
      </c>
      <c r="BM135" s="22" t="s">
        <v>632</v>
      </c>
    </row>
    <row r="136" spans="2:65" s="1" customFormat="1" ht="14.45" customHeight="1">
      <c r="B136" s="39"/>
      <c r="C136" s="190" t="s">
        <v>405</v>
      </c>
      <c r="D136" s="190" t="s">
        <v>152</v>
      </c>
      <c r="E136" s="191" t="s">
        <v>1462</v>
      </c>
      <c r="F136" s="192" t="s">
        <v>1463</v>
      </c>
      <c r="G136" s="193" t="s">
        <v>1464</v>
      </c>
      <c r="H136" s="194">
        <v>1</v>
      </c>
      <c r="I136" s="195"/>
      <c r="J136" s="196">
        <f t="shared" si="10"/>
        <v>0</v>
      </c>
      <c r="K136" s="192" t="s">
        <v>21</v>
      </c>
      <c r="L136" s="59"/>
      <c r="M136" s="197" t="s">
        <v>21</v>
      </c>
      <c r="N136" s="198" t="s">
        <v>42</v>
      </c>
      <c r="O136" s="40"/>
      <c r="P136" s="199">
        <f t="shared" si="11"/>
        <v>0</v>
      </c>
      <c r="Q136" s="199">
        <v>0</v>
      </c>
      <c r="R136" s="199">
        <f t="shared" si="12"/>
        <v>0</v>
      </c>
      <c r="S136" s="199">
        <v>0</v>
      </c>
      <c r="T136" s="200">
        <f t="shared" si="13"/>
        <v>0</v>
      </c>
      <c r="AR136" s="22" t="s">
        <v>157</v>
      </c>
      <c r="AT136" s="22" t="s">
        <v>152</v>
      </c>
      <c r="AU136" s="22" t="s">
        <v>79</v>
      </c>
      <c r="AY136" s="22" t="s">
        <v>150</v>
      </c>
      <c r="BE136" s="201">
        <f t="shared" si="14"/>
        <v>0</v>
      </c>
      <c r="BF136" s="201">
        <f t="shared" si="15"/>
        <v>0</v>
      </c>
      <c r="BG136" s="201">
        <f t="shared" si="16"/>
        <v>0</v>
      </c>
      <c r="BH136" s="201">
        <f t="shared" si="17"/>
        <v>0</v>
      </c>
      <c r="BI136" s="201">
        <f t="shared" si="18"/>
        <v>0</v>
      </c>
      <c r="BJ136" s="22" t="s">
        <v>79</v>
      </c>
      <c r="BK136" s="201">
        <f t="shared" si="19"/>
        <v>0</v>
      </c>
      <c r="BL136" s="22" t="s">
        <v>157</v>
      </c>
      <c r="BM136" s="22" t="s">
        <v>640</v>
      </c>
    </row>
    <row r="137" spans="2:65" s="1" customFormat="1" ht="14.45" customHeight="1">
      <c r="B137" s="39"/>
      <c r="C137" s="190" t="s">
        <v>411</v>
      </c>
      <c r="D137" s="190" t="s">
        <v>152</v>
      </c>
      <c r="E137" s="191" t="s">
        <v>1465</v>
      </c>
      <c r="F137" s="192" t="s">
        <v>1466</v>
      </c>
      <c r="G137" s="193" t="s">
        <v>1356</v>
      </c>
      <c r="H137" s="194">
        <v>2</v>
      </c>
      <c r="I137" s="195"/>
      <c r="J137" s="196">
        <f t="shared" si="10"/>
        <v>0</v>
      </c>
      <c r="K137" s="192" t="s">
        <v>21</v>
      </c>
      <c r="L137" s="59"/>
      <c r="M137" s="197" t="s">
        <v>21</v>
      </c>
      <c r="N137" s="198" t="s">
        <v>42</v>
      </c>
      <c r="O137" s="40"/>
      <c r="P137" s="199">
        <f t="shared" si="11"/>
        <v>0</v>
      </c>
      <c r="Q137" s="199">
        <v>0</v>
      </c>
      <c r="R137" s="199">
        <f t="shared" si="12"/>
        <v>0</v>
      </c>
      <c r="S137" s="199">
        <v>0</v>
      </c>
      <c r="T137" s="200">
        <f t="shared" si="13"/>
        <v>0</v>
      </c>
      <c r="AR137" s="22" t="s">
        <v>157</v>
      </c>
      <c r="AT137" s="22" t="s">
        <v>152</v>
      </c>
      <c r="AU137" s="22" t="s">
        <v>79</v>
      </c>
      <c r="AY137" s="22" t="s">
        <v>150</v>
      </c>
      <c r="BE137" s="201">
        <f t="shared" si="14"/>
        <v>0</v>
      </c>
      <c r="BF137" s="201">
        <f t="shared" si="15"/>
        <v>0</v>
      </c>
      <c r="BG137" s="201">
        <f t="shared" si="16"/>
        <v>0</v>
      </c>
      <c r="BH137" s="201">
        <f t="shared" si="17"/>
        <v>0</v>
      </c>
      <c r="BI137" s="201">
        <f t="shared" si="18"/>
        <v>0</v>
      </c>
      <c r="BJ137" s="22" t="s">
        <v>79</v>
      </c>
      <c r="BK137" s="201">
        <f t="shared" si="19"/>
        <v>0</v>
      </c>
      <c r="BL137" s="22" t="s">
        <v>157</v>
      </c>
      <c r="BM137" s="22" t="s">
        <v>650</v>
      </c>
    </row>
    <row r="138" spans="2:65" s="1" customFormat="1" ht="14.45" customHeight="1">
      <c r="B138" s="39"/>
      <c r="C138" s="190" t="s">
        <v>416</v>
      </c>
      <c r="D138" s="190" t="s">
        <v>152</v>
      </c>
      <c r="E138" s="191" t="s">
        <v>1467</v>
      </c>
      <c r="F138" s="192" t="s">
        <v>1468</v>
      </c>
      <c r="G138" s="193" t="s">
        <v>1356</v>
      </c>
      <c r="H138" s="194">
        <v>3</v>
      </c>
      <c r="I138" s="195"/>
      <c r="J138" s="196">
        <f t="shared" si="10"/>
        <v>0</v>
      </c>
      <c r="K138" s="192" t="s">
        <v>21</v>
      </c>
      <c r="L138" s="59"/>
      <c r="M138" s="197" t="s">
        <v>21</v>
      </c>
      <c r="N138" s="198" t="s">
        <v>42</v>
      </c>
      <c r="O138" s="40"/>
      <c r="P138" s="199">
        <f t="shared" si="11"/>
        <v>0</v>
      </c>
      <c r="Q138" s="199">
        <v>0</v>
      </c>
      <c r="R138" s="199">
        <f t="shared" si="12"/>
        <v>0</v>
      </c>
      <c r="S138" s="199">
        <v>0</v>
      </c>
      <c r="T138" s="200">
        <f t="shared" si="13"/>
        <v>0</v>
      </c>
      <c r="AR138" s="22" t="s">
        <v>157</v>
      </c>
      <c r="AT138" s="22" t="s">
        <v>152</v>
      </c>
      <c r="AU138" s="22" t="s">
        <v>79</v>
      </c>
      <c r="AY138" s="22" t="s">
        <v>150</v>
      </c>
      <c r="BE138" s="201">
        <f t="shared" si="14"/>
        <v>0</v>
      </c>
      <c r="BF138" s="201">
        <f t="shared" si="15"/>
        <v>0</v>
      </c>
      <c r="BG138" s="201">
        <f t="shared" si="16"/>
        <v>0</v>
      </c>
      <c r="BH138" s="201">
        <f t="shared" si="17"/>
        <v>0</v>
      </c>
      <c r="BI138" s="201">
        <f t="shared" si="18"/>
        <v>0</v>
      </c>
      <c r="BJ138" s="22" t="s">
        <v>79</v>
      </c>
      <c r="BK138" s="201">
        <f t="shared" si="19"/>
        <v>0</v>
      </c>
      <c r="BL138" s="22" t="s">
        <v>157</v>
      </c>
      <c r="BM138" s="22" t="s">
        <v>660</v>
      </c>
    </row>
    <row r="139" spans="2:65" s="1" customFormat="1" ht="14.45" customHeight="1">
      <c r="B139" s="39"/>
      <c r="C139" s="190" t="s">
        <v>433</v>
      </c>
      <c r="D139" s="190" t="s">
        <v>152</v>
      </c>
      <c r="E139" s="191" t="s">
        <v>1469</v>
      </c>
      <c r="F139" s="192" t="s">
        <v>1470</v>
      </c>
      <c r="G139" s="193" t="s">
        <v>1356</v>
      </c>
      <c r="H139" s="194">
        <v>1</v>
      </c>
      <c r="I139" s="195"/>
      <c r="J139" s="196">
        <f t="shared" si="10"/>
        <v>0</v>
      </c>
      <c r="K139" s="192" t="s">
        <v>21</v>
      </c>
      <c r="L139" s="59"/>
      <c r="M139" s="197" t="s">
        <v>21</v>
      </c>
      <c r="N139" s="198" t="s">
        <v>42</v>
      </c>
      <c r="O139" s="40"/>
      <c r="P139" s="199">
        <f t="shared" si="11"/>
        <v>0</v>
      </c>
      <c r="Q139" s="199">
        <v>0</v>
      </c>
      <c r="R139" s="199">
        <f t="shared" si="12"/>
        <v>0</v>
      </c>
      <c r="S139" s="199">
        <v>0</v>
      </c>
      <c r="T139" s="200">
        <f t="shared" si="13"/>
        <v>0</v>
      </c>
      <c r="AR139" s="22" t="s">
        <v>157</v>
      </c>
      <c r="AT139" s="22" t="s">
        <v>152</v>
      </c>
      <c r="AU139" s="22" t="s">
        <v>79</v>
      </c>
      <c r="AY139" s="22" t="s">
        <v>150</v>
      </c>
      <c r="BE139" s="201">
        <f t="shared" si="14"/>
        <v>0</v>
      </c>
      <c r="BF139" s="201">
        <f t="shared" si="15"/>
        <v>0</v>
      </c>
      <c r="BG139" s="201">
        <f t="shared" si="16"/>
        <v>0</v>
      </c>
      <c r="BH139" s="201">
        <f t="shared" si="17"/>
        <v>0</v>
      </c>
      <c r="BI139" s="201">
        <f t="shared" si="18"/>
        <v>0</v>
      </c>
      <c r="BJ139" s="22" t="s">
        <v>79</v>
      </c>
      <c r="BK139" s="201">
        <f t="shared" si="19"/>
        <v>0</v>
      </c>
      <c r="BL139" s="22" t="s">
        <v>157</v>
      </c>
      <c r="BM139" s="22" t="s">
        <v>676</v>
      </c>
    </row>
    <row r="140" spans="2:65" s="1" customFormat="1" ht="14.45" customHeight="1">
      <c r="B140" s="39"/>
      <c r="C140" s="190" t="s">
        <v>439</v>
      </c>
      <c r="D140" s="190" t="s">
        <v>152</v>
      </c>
      <c r="E140" s="191" t="s">
        <v>1471</v>
      </c>
      <c r="F140" s="192" t="s">
        <v>1472</v>
      </c>
      <c r="G140" s="193" t="s">
        <v>1356</v>
      </c>
      <c r="H140" s="194">
        <v>2</v>
      </c>
      <c r="I140" s="195"/>
      <c r="J140" s="196">
        <f t="shared" si="10"/>
        <v>0</v>
      </c>
      <c r="K140" s="192" t="s">
        <v>21</v>
      </c>
      <c r="L140" s="59"/>
      <c r="M140" s="197" t="s">
        <v>21</v>
      </c>
      <c r="N140" s="198" t="s">
        <v>42</v>
      </c>
      <c r="O140" s="40"/>
      <c r="P140" s="199">
        <f t="shared" si="11"/>
        <v>0</v>
      </c>
      <c r="Q140" s="199">
        <v>0</v>
      </c>
      <c r="R140" s="199">
        <f t="shared" si="12"/>
        <v>0</v>
      </c>
      <c r="S140" s="199">
        <v>0</v>
      </c>
      <c r="T140" s="200">
        <f t="shared" si="13"/>
        <v>0</v>
      </c>
      <c r="AR140" s="22" t="s">
        <v>157</v>
      </c>
      <c r="AT140" s="22" t="s">
        <v>152</v>
      </c>
      <c r="AU140" s="22" t="s">
        <v>79</v>
      </c>
      <c r="AY140" s="22" t="s">
        <v>150</v>
      </c>
      <c r="BE140" s="201">
        <f t="shared" si="14"/>
        <v>0</v>
      </c>
      <c r="BF140" s="201">
        <f t="shared" si="15"/>
        <v>0</v>
      </c>
      <c r="BG140" s="201">
        <f t="shared" si="16"/>
        <v>0</v>
      </c>
      <c r="BH140" s="201">
        <f t="shared" si="17"/>
        <v>0</v>
      </c>
      <c r="BI140" s="201">
        <f t="shared" si="18"/>
        <v>0</v>
      </c>
      <c r="BJ140" s="22" t="s">
        <v>79</v>
      </c>
      <c r="BK140" s="201">
        <f t="shared" si="19"/>
        <v>0</v>
      </c>
      <c r="BL140" s="22" t="s">
        <v>157</v>
      </c>
      <c r="BM140" s="22" t="s">
        <v>684</v>
      </c>
    </row>
    <row r="141" spans="2:65" s="1" customFormat="1" ht="14.45" customHeight="1">
      <c r="B141" s="39"/>
      <c r="C141" s="190" t="s">
        <v>443</v>
      </c>
      <c r="D141" s="190" t="s">
        <v>152</v>
      </c>
      <c r="E141" s="191" t="s">
        <v>1473</v>
      </c>
      <c r="F141" s="192" t="s">
        <v>1474</v>
      </c>
      <c r="G141" s="193" t="s">
        <v>1356</v>
      </c>
      <c r="H141" s="194">
        <v>6</v>
      </c>
      <c r="I141" s="195"/>
      <c r="J141" s="196">
        <f t="shared" si="10"/>
        <v>0</v>
      </c>
      <c r="K141" s="192" t="s">
        <v>21</v>
      </c>
      <c r="L141" s="59"/>
      <c r="M141" s="197" t="s">
        <v>21</v>
      </c>
      <c r="N141" s="198" t="s">
        <v>42</v>
      </c>
      <c r="O141" s="40"/>
      <c r="P141" s="199">
        <f t="shared" si="11"/>
        <v>0</v>
      </c>
      <c r="Q141" s="199">
        <v>0</v>
      </c>
      <c r="R141" s="199">
        <f t="shared" si="12"/>
        <v>0</v>
      </c>
      <c r="S141" s="199">
        <v>0</v>
      </c>
      <c r="T141" s="200">
        <f t="shared" si="13"/>
        <v>0</v>
      </c>
      <c r="AR141" s="22" t="s">
        <v>157</v>
      </c>
      <c r="AT141" s="22" t="s">
        <v>152</v>
      </c>
      <c r="AU141" s="22" t="s">
        <v>79</v>
      </c>
      <c r="AY141" s="22" t="s">
        <v>150</v>
      </c>
      <c r="BE141" s="201">
        <f t="shared" si="14"/>
        <v>0</v>
      </c>
      <c r="BF141" s="201">
        <f t="shared" si="15"/>
        <v>0</v>
      </c>
      <c r="BG141" s="201">
        <f t="shared" si="16"/>
        <v>0</v>
      </c>
      <c r="BH141" s="201">
        <f t="shared" si="17"/>
        <v>0</v>
      </c>
      <c r="BI141" s="201">
        <f t="shared" si="18"/>
        <v>0</v>
      </c>
      <c r="BJ141" s="22" t="s">
        <v>79</v>
      </c>
      <c r="BK141" s="201">
        <f t="shared" si="19"/>
        <v>0</v>
      </c>
      <c r="BL141" s="22" t="s">
        <v>157</v>
      </c>
      <c r="BM141" s="22" t="s">
        <v>692</v>
      </c>
    </row>
    <row r="142" spans="2:65" s="1" customFormat="1" ht="14.45" customHeight="1">
      <c r="B142" s="39"/>
      <c r="C142" s="190" t="s">
        <v>447</v>
      </c>
      <c r="D142" s="190" t="s">
        <v>152</v>
      </c>
      <c r="E142" s="191" t="s">
        <v>1475</v>
      </c>
      <c r="F142" s="192" t="s">
        <v>1476</v>
      </c>
      <c r="G142" s="193" t="s">
        <v>1356</v>
      </c>
      <c r="H142" s="194">
        <v>4</v>
      </c>
      <c r="I142" s="195"/>
      <c r="J142" s="196">
        <f t="shared" si="10"/>
        <v>0</v>
      </c>
      <c r="K142" s="192" t="s">
        <v>21</v>
      </c>
      <c r="L142" s="59"/>
      <c r="M142" s="197" t="s">
        <v>21</v>
      </c>
      <c r="N142" s="198" t="s">
        <v>42</v>
      </c>
      <c r="O142" s="40"/>
      <c r="P142" s="199">
        <f t="shared" si="11"/>
        <v>0</v>
      </c>
      <c r="Q142" s="199">
        <v>0</v>
      </c>
      <c r="R142" s="199">
        <f t="shared" si="12"/>
        <v>0</v>
      </c>
      <c r="S142" s="199">
        <v>0</v>
      </c>
      <c r="T142" s="200">
        <f t="shared" si="13"/>
        <v>0</v>
      </c>
      <c r="AR142" s="22" t="s">
        <v>157</v>
      </c>
      <c r="AT142" s="22" t="s">
        <v>152</v>
      </c>
      <c r="AU142" s="22" t="s">
        <v>79</v>
      </c>
      <c r="AY142" s="22" t="s">
        <v>150</v>
      </c>
      <c r="BE142" s="201">
        <f t="shared" si="14"/>
        <v>0</v>
      </c>
      <c r="BF142" s="201">
        <f t="shared" si="15"/>
        <v>0</v>
      </c>
      <c r="BG142" s="201">
        <f t="shared" si="16"/>
        <v>0</v>
      </c>
      <c r="BH142" s="201">
        <f t="shared" si="17"/>
        <v>0</v>
      </c>
      <c r="BI142" s="201">
        <f t="shared" si="18"/>
        <v>0</v>
      </c>
      <c r="BJ142" s="22" t="s">
        <v>79</v>
      </c>
      <c r="BK142" s="201">
        <f t="shared" si="19"/>
        <v>0</v>
      </c>
      <c r="BL142" s="22" t="s">
        <v>157</v>
      </c>
      <c r="BM142" s="22" t="s">
        <v>700</v>
      </c>
    </row>
    <row r="143" spans="2:65" s="1" customFormat="1" ht="14.45" customHeight="1">
      <c r="B143" s="39"/>
      <c r="C143" s="190" t="s">
        <v>452</v>
      </c>
      <c r="D143" s="190" t="s">
        <v>152</v>
      </c>
      <c r="E143" s="191" t="s">
        <v>1477</v>
      </c>
      <c r="F143" s="192" t="s">
        <v>1478</v>
      </c>
      <c r="G143" s="193" t="s">
        <v>1356</v>
      </c>
      <c r="H143" s="194">
        <v>18</v>
      </c>
      <c r="I143" s="195"/>
      <c r="J143" s="196">
        <f t="shared" si="10"/>
        <v>0</v>
      </c>
      <c r="K143" s="192" t="s">
        <v>21</v>
      </c>
      <c r="L143" s="59"/>
      <c r="M143" s="197" t="s">
        <v>21</v>
      </c>
      <c r="N143" s="198" t="s">
        <v>42</v>
      </c>
      <c r="O143" s="40"/>
      <c r="P143" s="199">
        <f t="shared" si="11"/>
        <v>0</v>
      </c>
      <c r="Q143" s="199">
        <v>0</v>
      </c>
      <c r="R143" s="199">
        <f t="shared" si="12"/>
        <v>0</v>
      </c>
      <c r="S143" s="199">
        <v>0</v>
      </c>
      <c r="T143" s="200">
        <f t="shared" si="13"/>
        <v>0</v>
      </c>
      <c r="AR143" s="22" t="s">
        <v>157</v>
      </c>
      <c r="AT143" s="22" t="s">
        <v>152</v>
      </c>
      <c r="AU143" s="22" t="s">
        <v>79</v>
      </c>
      <c r="AY143" s="22" t="s">
        <v>150</v>
      </c>
      <c r="BE143" s="201">
        <f t="shared" si="14"/>
        <v>0</v>
      </c>
      <c r="BF143" s="201">
        <f t="shared" si="15"/>
        <v>0</v>
      </c>
      <c r="BG143" s="201">
        <f t="shared" si="16"/>
        <v>0</v>
      </c>
      <c r="BH143" s="201">
        <f t="shared" si="17"/>
        <v>0</v>
      </c>
      <c r="BI143" s="201">
        <f t="shared" si="18"/>
        <v>0</v>
      </c>
      <c r="BJ143" s="22" t="s">
        <v>79</v>
      </c>
      <c r="BK143" s="201">
        <f t="shared" si="19"/>
        <v>0</v>
      </c>
      <c r="BL143" s="22" t="s">
        <v>157</v>
      </c>
      <c r="BM143" s="22" t="s">
        <v>718</v>
      </c>
    </row>
    <row r="144" spans="2:65" s="1" customFormat="1" ht="14.45" customHeight="1">
      <c r="B144" s="39"/>
      <c r="C144" s="190" t="s">
        <v>460</v>
      </c>
      <c r="D144" s="190" t="s">
        <v>152</v>
      </c>
      <c r="E144" s="191" t="s">
        <v>1479</v>
      </c>
      <c r="F144" s="192" t="s">
        <v>1480</v>
      </c>
      <c r="G144" s="193" t="s">
        <v>1356</v>
      </c>
      <c r="H144" s="194">
        <v>4</v>
      </c>
      <c r="I144" s="195"/>
      <c r="J144" s="196">
        <f t="shared" si="10"/>
        <v>0</v>
      </c>
      <c r="K144" s="192" t="s">
        <v>21</v>
      </c>
      <c r="L144" s="59"/>
      <c r="M144" s="197" t="s">
        <v>21</v>
      </c>
      <c r="N144" s="198" t="s">
        <v>42</v>
      </c>
      <c r="O144" s="40"/>
      <c r="P144" s="199">
        <f t="shared" si="11"/>
        <v>0</v>
      </c>
      <c r="Q144" s="199">
        <v>0</v>
      </c>
      <c r="R144" s="199">
        <f t="shared" si="12"/>
        <v>0</v>
      </c>
      <c r="S144" s="199">
        <v>0</v>
      </c>
      <c r="T144" s="200">
        <f t="shared" si="13"/>
        <v>0</v>
      </c>
      <c r="AR144" s="22" t="s">
        <v>157</v>
      </c>
      <c r="AT144" s="22" t="s">
        <v>152</v>
      </c>
      <c r="AU144" s="22" t="s">
        <v>79</v>
      </c>
      <c r="AY144" s="22" t="s">
        <v>150</v>
      </c>
      <c r="BE144" s="201">
        <f t="shared" si="14"/>
        <v>0</v>
      </c>
      <c r="BF144" s="201">
        <f t="shared" si="15"/>
        <v>0</v>
      </c>
      <c r="BG144" s="201">
        <f t="shared" si="16"/>
        <v>0</v>
      </c>
      <c r="BH144" s="201">
        <f t="shared" si="17"/>
        <v>0</v>
      </c>
      <c r="BI144" s="201">
        <f t="shared" si="18"/>
        <v>0</v>
      </c>
      <c r="BJ144" s="22" t="s">
        <v>79</v>
      </c>
      <c r="BK144" s="201">
        <f t="shared" si="19"/>
        <v>0</v>
      </c>
      <c r="BL144" s="22" t="s">
        <v>157</v>
      </c>
      <c r="BM144" s="22" t="s">
        <v>726</v>
      </c>
    </row>
    <row r="145" spans="2:65" s="1" customFormat="1" ht="14.45" customHeight="1">
      <c r="B145" s="39"/>
      <c r="C145" s="190" t="s">
        <v>464</v>
      </c>
      <c r="D145" s="190" t="s">
        <v>152</v>
      </c>
      <c r="E145" s="191" t="s">
        <v>1481</v>
      </c>
      <c r="F145" s="192" t="s">
        <v>1482</v>
      </c>
      <c r="G145" s="193" t="s">
        <v>1356</v>
      </c>
      <c r="H145" s="194">
        <v>4</v>
      </c>
      <c r="I145" s="195"/>
      <c r="J145" s="196">
        <f t="shared" si="10"/>
        <v>0</v>
      </c>
      <c r="K145" s="192" t="s">
        <v>21</v>
      </c>
      <c r="L145" s="59"/>
      <c r="M145" s="197" t="s">
        <v>21</v>
      </c>
      <c r="N145" s="198" t="s">
        <v>42</v>
      </c>
      <c r="O145" s="40"/>
      <c r="P145" s="199">
        <f t="shared" si="11"/>
        <v>0</v>
      </c>
      <c r="Q145" s="199">
        <v>0</v>
      </c>
      <c r="R145" s="199">
        <f t="shared" si="12"/>
        <v>0</v>
      </c>
      <c r="S145" s="199">
        <v>0</v>
      </c>
      <c r="T145" s="200">
        <f t="shared" si="13"/>
        <v>0</v>
      </c>
      <c r="AR145" s="22" t="s">
        <v>157</v>
      </c>
      <c r="AT145" s="22" t="s">
        <v>152</v>
      </c>
      <c r="AU145" s="22" t="s">
        <v>79</v>
      </c>
      <c r="AY145" s="22" t="s">
        <v>150</v>
      </c>
      <c r="BE145" s="201">
        <f t="shared" si="14"/>
        <v>0</v>
      </c>
      <c r="BF145" s="201">
        <f t="shared" si="15"/>
        <v>0</v>
      </c>
      <c r="BG145" s="201">
        <f t="shared" si="16"/>
        <v>0</v>
      </c>
      <c r="BH145" s="201">
        <f t="shared" si="17"/>
        <v>0</v>
      </c>
      <c r="BI145" s="201">
        <f t="shared" si="18"/>
        <v>0</v>
      </c>
      <c r="BJ145" s="22" t="s">
        <v>79</v>
      </c>
      <c r="BK145" s="201">
        <f t="shared" si="19"/>
        <v>0</v>
      </c>
      <c r="BL145" s="22" t="s">
        <v>157</v>
      </c>
      <c r="BM145" s="22" t="s">
        <v>734</v>
      </c>
    </row>
    <row r="146" spans="2:65" s="1" customFormat="1" ht="14.45" customHeight="1">
      <c r="B146" s="39"/>
      <c r="C146" s="190" t="s">
        <v>469</v>
      </c>
      <c r="D146" s="190" t="s">
        <v>152</v>
      </c>
      <c r="E146" s="191" t="s">
        <v>1483</v>
      </c>
      <c r="F146" s="192" t="s">
        <v>1484</v>
      </c>
      <c r="G146" s="193" t="s">
        <v>1356</v>
      </c>
      <c r="H146" s="194">
        <v>1</v>
      </c>
      <c r="I146" s="195"/>
      <c r="J146" s="196">
        <f t="shared" si="10"/>
        <v>0</v>
      </c>
      <c r="K146" s="192" t="s">
        <v>21</v>
      </c>
      <c r="L146" s="59"/>
      <c r="M146" s="197" t="s">
        <v>21</v>
      </c>
      <c r="N146" s="198" t="s">
        <v>42</v>
      </c>
      <c r="O146" s="40"/>
      <c r="P146" s="199">
        <f t="shared" si="11"/>
        <v>0</v>
      </c>
      <c r="Q146" s="199">
        <v>0</v>
      </c>
      <c r="R146" s="199">
        <f t="shared" si="12"/>
        <v>0</v>
      </c>
      <c r="S146" s="199">
        <v>0</v>
      </c>
      <c r="T146" s="200">
        <f t="shared" si="13"/>
        <v>0</v>
      </c>
      <c r="AR146" s="22" t="s">
        <v>157</v>
      </c>
      <c r="AT146" s="22" t="s">
        <v>152</v>
      </c>
      <c r="AU146" s="22" t="s">
        <v>79</v>
      </c>
      <c r="AY146" s="22" t="s">
        <v>150</v>
      </c>
      <c r="BE146" s="201">
        <f t="shared" si="14"/>
        <v>0</v>
      </c>
      <c r="BF146" s="201">
        <f t="shared" si="15"/>
        <v>0</v>
      </c>
      <c r="BG146" s="201">
        <f t="shared" si="16"/>
        <v>0</v>
      </c>
      <c r="BH146" s="201">
        <f t="shared" si="17"/>
        <v>0</v>
      </c>
      <c r="BI146" s="201">
        <f t="shared" si="18"/>
        <v>0</v>
      </c>
      <c r="BJ146" s="22" t="s">
        <v>79</v>
      </c>
      <c r="BK146" s="201">
        <f t="shared" si="19"/>
        <v>0</v>
      </c>
      <c r="BL146" s="22" t="s">
        <v>157</v>
      </c>
      <c r="BM146" s="22" t="s">
        <v>742</v>
      </c>
    </row>
    <row r="147" spans="2:65" s="1" customFormat="1" ht="14.45" customHeight="1">
      <c r="B147" s="39"/>
      <c r="C147" s="190" t="s">
        <v>473</v>
      </c>
      <c r="D147" s="190" t="s">
        <v>152</v>
      </c>
      <c r="E147" s="191" t="s">
        <v>1485</v>
      </c>
      <c r="F147" s="192" t="s">
        <v>1486</v>
      </c>
      <c r="G147" s="193" t="s">
        <v>1356</v>
      </c>
      <c r="H147" s="194">
        <v>10</v>
      </c>
      <c r="I147" s="195"/>
      <c r="J147" s="196">
        <f t="shared" si="10"/>
        <v>0</v>
      </c>
      <c r="K147" s="192" t="s">
        <v>21</v>
      </c>
      <c r="L147" s="59"/>
      <c r="M147" s="197" t="s">
        <v>21</v>
      </c>
      <c r="N147" s="198" t="s">
        <v>42</v>
      </c>
      <c r="O147" s="40"/>
      <c r="P147" s="199">
        <f t="shared" si="11"/>
        <v>0</v>
      </c>
      <c r="Q147" s="199">
        <v>0</v>
      </c>
      <c r="R147" s="199">
        <f t="shared" si="12"/>
        <v>0</v>
      </c>
      <c r="S147" s="199">
        <v>0</v>
      </c>
      <c r="T147" s="200">
        <f t="shared" si="13"/>
        <v>0</v>
      </c>
      <c r="AR147" s="22" t="s">
        <v>157</v>
      </c>
      <c r="AT147" s="22" t="s">
        <v>152</v>
      </c>
      <c r="AU147" s="22" t="s">
        <v>79</v>
      </c>
      <c r="AY147" s="22" t="s">
        <v>150</v>
      </c>
      <c r="BE147" s="201">
        <f t="shared" si="14"/>
        <v>0</v>
      </c>
      <c r="BF147" s="201">
        <f t="shared" si="15"/>
        <v>0</v>
      </c>
      <c r="BG147" s="201">
        <f t="shared" si="16"/>
        <v>0</v>
      </c>
      <c r="BH147" s="201">
        <f t="shared" si="17"/>
        <v>0</v>
      </c>
      <c r="BI147" s="201">
        <f t="shared" si="18"/>
        <v>0</v>
      </c>
      <c r="BJ147" s="22" t="s">
        <v>79</v>
      </c>
      <c r="BK147" s="201">
        <f t="shared" si="19"/>
        <v>0</v>
      </c>
      <c r="BL147" s="22" t="s">
        <v>157</v>
      </c>
      <c r="BM147" s="22" t="s">
        <v>750</v>
      </c>
    </row>
    <row r="148" spans="2:65" s="1" customFormat="1" ht="14.45" customHeight="1">
      <c r="B148" s="39"/>
      <c r="C148" s="190" t="s">
        <v>480</v>
      </c>
      <c r="D148" s="190" t="s">
        <v>152</v>
      </c>
      <c r="E148" s="191" t="s">
        <v>1487</v>
      </c>
      <c r="F148" s="192" t="s">
        <v>1488</v>
      </c>
      <c r="G148" s="193" t="s">
        <v>1356</v>
      </c>
      <c r="H148" s="194">
        <v>1</v>
      </c>
      <c r="I148" s="195"/>
      <c r="J148" s="196">
        <f t="shared" si="10"/>
        <v>0</v>
      </c>
      <c r="K148" s="192" t="s">
        <v>21</v>
      </c>
      <c r="L148" s="59"/>
      <c r="M148" s="197" t="s">
        <v>21</v>
      </c>
      <c r="N148" s="198" t="s">
        <v>42</v>
      </c>
      <c r="O148" s="40"/>
      <c r="P148" s="199">
        <f t="shared" si="11"/>
        <v>0</v>
      </c>
      <c r="Q148" s="199">
        <v>0</v>
      </c>
      <c r="R148" s="199">
        <f t="shared" si="12"/>
        <v>0</v>
      </c>
      <c r="S148" s="199">
        <v>0</v>
      </c>
      <c r="T148" s="200">
        <f t="shared" si="13"/>
        <v>0</v>
      </c>
      <c r="AR148" s="22" t="s">
        <v>157</v>
      </c>
      <c r="AT148" s="22" t="s">
        <v>152</v>
      </c>
      <c r="AU148" s="22" t="s">
        <v>79</v>
      </c>
      <c r="AY148" s="22" t="s">
        <v>150</v>
      </c>
      <c r="BE148" s="201">
        <f t="shared" si="14"/>
        <v>0</v>
      </c>
      <c r="BF148" s="201">
        <f t="shared" si="15"/>
        <v>0</v>
      </c>
      <c r="BG148" s="201">
        <f t="shared" si="16"/>
        <v>0</v>
      </c>
      <c r="BH148" s="201">
        <f t="shared" si="17"/>
        <v>0</v>
      </c>
      <c r="BI148" s="201">
        <f t="shared" si="18"/>
        <v>0</v>
      </c>
      <c r="BJ148" s="22" t="s">
        <v>79</v>
      </c>
      <c r="BK148" s="201">
        <f t="shared" si="19"/>
        <v>0</v>
      </c>
      <c r="BL148" s="22" t="s">
        <v>157</v>
      </c>
      <c r="BM148" s="22" t="s">
        <v>758</v>
      </c>
    </row>
    <row r="149" spans="2:65" s="1" customFormat="1" ht="14.45" customHeight="1">
      <c r="B149" s="39"/>
      <c r="C149" s="190" t="s">
        <v>485</v>
      </c>
      <c r="D149" s="190" t="s">
        <v>152</v>
      </c>
      <c r="E149" s="191" t="s">
        <v>1489</v>
      </c>
      <c r="F149" s="192" t="s">
        <v>1490</v>
      </c>
      <c r="G149" s="193" t="s">
        <v>1356</v>
      </c>
      <c r="H149" s="194">
        <v>1</v>
      </c>
      <c r="I149" s="195"/>
      <c r="J149" s="196">
        <f t="shared" si="10"/>
        <v>0</v>
      </c>
      <c r="K149" s="192" t="s">
        <v>21</v>
      </c>
      <c r="L149" s="59"/>
      <c r="M149" s="197" t="s">
        <v>21</v>
      </c>
      <c r="N149" s="198" t="s">
        <v>42</v>
      </c>
      <c r="O149" s="40"/>
      <c r="P149" s="199">
        <f t="shared" si="11"/>
        <v>0</v>
      </c>
      <c r="Q149" s="199">
        <v>0</v>
      </c>
      <c r="R149" s="199">
        <f t="shared" si="12"/>
        <v>0</v>
      </c>
      <c r="S149" s="199">
        <v>0</v>
      </c>
      <c r="T149" s="200">
        <f t="shared" si="13"/>
        <v>0</v>
      </c>
      <c r="AR149" s="22" t="s">
        <v>157</v>
      </c>
      <c r="AT149" s="22" t="s">
        <v>152</v>
      </c>
      <c r="AU149" s="22" t="s">
        <v>79</v>
      </c>
      <c r="AY149" s="22" t="s">
        <v>150</v>
      </c>
      <c r="BE149" s="201">
        <f t="shared" si="14"/>
        <v>0</v>
      </c>
      <c r="BF149" s="201">
        <f t="shared" si="15"/>
        <v>0</v>
      </c>
      <c r="BG149" s="201">
        <f t="shared" si="16"/>
        <v>0</v>
      </c>
      <c r="BH149" s="201">
        <f t="shared" si="17"/>
        <v>0</v>
      </c>
      <c r="BI149" s="201">
        <f t="shared" si="18"/>
        <v>0</v>
      </c>
      <c r="BJ149" s="22" t="s">
        <v>79</v>
      </c>
      <c r="BK149" s="201">
        <f t="shared" si="19"/>
        <v>0</v>
      </c>
      <c r="BL149" s="22" t="s">
        <v>157</v>
      </c>
      <c r="BM149" s="22" t="s">
        <v>767</v>
      </c>
    </row>
    <row r="150" spans="2:65" s="1" customFormat="1" ht="14.45" customHeight="1">
      <c r="B150" s="39"/>
      <c r="C150" s="190" t="s">
        <v>489</v>
      </c>
      <c r="D150" s="190" t="s">
        <v>152</v>
      </c>
      <c r="E150" s="191" t="s">
        <v>1491</v>
      </c>
      <c r="F150" s="192" t="s">
        <v>1492</v>
      </c>
      <c r="G150" s="193" t="s">
        <v>1356</v>
      </c>
      <c r="H150" s="194">
        <v>14</v>
      </c>
      <c r="I150" s="195"/>
      <c r="J150" s="196">
        <f t="shared" si="10"/>
        <v>0</v>
      </c>
      <c r="K150" s="192" t="s">
        <v>21</v>
      </c>
      <c r="L150" s="59"/>
      <c r="M150" s="197" t="s">
        <v>21</v>
      </c>
      <c r="N150" s="198" t="s">
        <v>42</v>
      </c>
      <c r="O150" s="40"/>
      <c r="P150" s="199">
        <f t="shared" si="11"/>
        <v>0</v>
      </c>
      <c r="Q150" s="199">
        <v>0</v>
      </c>
      <c r="R150" s="199">
        <f t="shared" si="12"/>
        <v>0</v>
      </c>
      <c r="S150" s="199">
        <v>0</v>
      </c>
      <c r="T150" s="200">
        <f t="shared" si="13"/>
        <v>0</v>
      </c>
      <c r="AR150" s="22" t="s">
        <v>157</v>
      </c>
      <c r="AT150" s="22" t="s">
        <v>152</v>
      </c>
      <c r="AU150" s="22" t="s">
        <v>79</v>
      </c>
      <c r="AY150" s="22" t="s">
        <v>150</v>
      </c>
      <c r="BE150" s="201">
        <f t="shared" si="14"/>
        <v>0</v>
      </c>
      <c r="BF150" s="201">
        <f t="shared" si="15"/>
        <v>0</v>
      </c>
      <c r="BG150" s="201">
        <f t="shared" si="16"/>
        <v>0</v>
      </c>
      <c r="BH150" s="201">
        <f t="shared" si="17"/>
        <v>0</v>
      </c>
      <c r="BI150" s="201">
        <f t="shared" si="18"/>
        <v>0</v>
      </c>
      <c r="BJ150" s="22" t="s">
        <v>79</v>
      </c>
      <c r="BK150" s="201">
        <f t="shared" si="19"/>
        <v>0</v>
      </c>
      <c r="BL150" s="22" t="s">
        <v>157</v>
      </c>
      <c r="BM150" s="22" t="s">
        <v>777</v>
      </c>
    </row>
    <row r="151" spans="2:65" s="1" customFormat="1" ht="14.45" customHeight="1">
      <c r="B151" s="39"/>
      <c r="C151" s="190" t="s">
        <v>494</v>
      </c>
      <c r="D151" s="190" t="s">
        <v>152</v>
      </c>
      <c r="E151" s="191" t="s">
        <v>1493</v>
      </c>
      <c r="F151" s="192" t="s">
        <v>1494</v>
      </c>
      <c r="G151" s="193" t="s">
        <v>1356</v>
      </c>
      <c r="H151" s="194">
        <v>3</v>
      </c>
      <c r="I151" s="195"/>
      <c r="J151" s="196">
        <f t="shared" si="10"/>
        <v>0</v>
      </c>
      <c r="K151" s="192" t="s">
        <v>21</v>
      </c>
      <c r="L151" s="59"/>
      <c r="M151" s="197" t="s">
        <v>21</v>
      </c>
      <c r="N151" s="198" t="s">
        <v>42</v>
      </c>
      <c r="O151" s="40"/>
      <c r="P151" s="199">
        <f t="shared" si="11"/>
        <v>0</v>
      </c>
      <c r="Q151" s="199">
        <v>0</v>
      </c>
      <c r="R151" s="199">
        <f t="shared" si="12"/>
        <v>0</v>
      </c>
      <c r="S151" s="199">
        <v>0</v>
      </c>
      <c r="T151" s="200">
        <f t="shared" si="13"/>
        <v>0</v>
      </c>
      <c r="AR151" s="22" t="s">
        <v>157</v>
      </c>
      <c r="AT151" s="22" t="s">
        <v>152</v>
      </c>
      <c r="AU151" s="22" t="s">
        <v>79</v>
      </c>
      <c r="AY151" s="22" t="s">
        <v>150</v>
      </c>
      <c r="BE151" s="201">
        <f t="shared" si="14"/>
        <v>0</v>
      </c>
      <c r="BF151" s="201">
        <f t="shared" si="15"/>
        <v>0</v>
      </c>
      <c r="BG151" s="201">
        <f t="shared" si="16"/>
        <v>0</v>
      </c>
      <c r="BH151" s="201">
        <f t="shared" si="17"/>
        <v>0</v>
      </c>
      <c r="BI151" s="201">
        <f t="shared" si="18"/>
        <v>0</v>
      </c>
      <c r="BJ151" s="22" t="s">
        <v>79</v>
      </c>
      <c r="BK151" s="201">
        <f t="shared" si="19"/>
        <v>0</v>
      </c>
      <c r="BL151" s="22" t="s">
        <v>157</v>
      </c>
      <c r="BM151" s="22" t="s">
        <v>788</v>
      </c>
    </row>
    <row r="152" spans="2:65" s="1" customFormat="1" ht="14.45" customHeight="1">
      <c r="B152" s="39"/>
      <c r="C152" s="190" t="s">
        <v>498</v>
      </c>
      <c r="D152" s="190" t="s">
        <v>152</v>
      </c>
      <c r="E152" s="191" t="s">
        <v>1495</v>
      </c>
      <c r="F152" s="192" t="s">
        <v>1496</v>
      </c>
      <c r="G152" s="193" t="s">
        <v>260</v>
      </c>
      <c r="H152" s="194">
        <v>280</v>
      </c>
      <c r="I152" s="195"/>
      <c r="J152" s="196">
        <f t="shared" si="10"/>
        <v>0</v>
      </c>
      <c r="K152" s="192" t="s">
        <v>21</v>
      </c>
      <c r="L152" s="59"/>
      <c r="M152" s="197" t="s">
        <v>21</v>
      </c>
      <c r="N152" s="198" t="s">
        <v>42</v>
      </c>
      <c r="O152" s="40"/>
      <c r="P152" s="199">
        <f t="shared" si="11"/>
        <v>0</v>
      </c>
      <c r="Q152" s="199">
        <v>0</v>
      </c>
      <c r="R152" s="199">
        <f t="shared" si="12"/>
        <v>0</v>
      </c>
      <c r="S152" s="199">
        <v>0</v>
      </c>
      <c r="T152" s="200">
        <f t="shared" si="13"/>
        <v>0</v>
      </c>
      <c r="AR152" s="22" t="s">
        <v>157</v>
      </c>
      <c r="AT152" s="22" t="s">
        <v>152</v>
      </c>
      <c r="AU152" s="22" t="s">
        <v>79</v>
      </c>
      <c r="AY152" s="22" t="s">
        <v>150</v>
      </c>
      <c r="BE152" s="201">
        <f t="shared" si="14"/>
        <v>0</v>
      </c>
      <c r="BF152" s="201">
        <f t="shared" si="15"/>
        <v>0</v>
      </c>
      <c r="BG152" s="201">
        <f t="shared" si="16"/>
        <v>0</v>
      </c>
      <c r="BH152" s="201">
        <f t="shared" si="17"/>
        <v>0</v>
      </c>
      <c r="BI152" s="201">
        <f t="shared" si="18"/>
        <v>0</v>
      </c>
      <c r="BJ152" s="22" t="s">
        <v>79</v>
      </c>
      <c r="BK152" s="201">
        <f t="shared" si="19"/>
        <v>0</v>
      </c>
      <c r="BL152" s="22" t="s">
        <v>157</v>
      </c>
      <c r="BM152" s="22" t="s">
        <v>798</v>
      </c>
    </row>
    <row r="153" spans="2:65" s="1" customFormat="1" ht="14.45" customHeight="1">
      <c r="B153" s="39"/>
      <c r="C153" s="190" t="s">
        <v>504</v>
      </c>
      <c r="D153" s="190" t="s">
        <v>152</v>
      </c>
      <c r="E153" s="191" t="s">
        <v>1497</v>
      </c>
      <c r="F153" s="192" t="s">
        <v>1498</v>
      </c>
      <c r="G153" s="193" t="s">
        <v>260</v>
      </c>
      <c r="H153" s="194">
        <v>35</v>
      </c>
      <c r="I153" s="195"/>
      <c r="J153" s="196">
        <f t="shared" si="10"/>
        <v>0</v>
      </c>
      <c r="K153" s="192" t="s">
        <v>21</v>
      </c>
      <c r="L153" s="59"/>
      <c r="M153" s="197" t="s">
        <v>21</v>
      </c>
      <c r="N153" s="198" t="s">
        <v>42</v>
      </c>
      <c r="O153" s="40"/>
      <c r="P153" s="199">
        <f t="shared" si="11"/>
        <v>0</v>
      </c>
      <c r="Q153" s="199">
        <v>0</v>
      </c>
      <c r="R153" s="199">
        <f t="shared" si="12"/>
        <v>0</v>
      </c>
      <c r="S153" s="199">
        <v>0</v>
      </c>
      <c r="T153" s="200">
        <f t="shared" si="13"/>
        <v>0</v>
      </c>
      <c r="AR153" s="22" t="s">
        <v>157</v>
      </c>
      <c r="AT153" s="22" t="s">
        <v>152</v>
      </c>
      <c r="AU153" s="22" t="s">
        <v>79</v>
      </c>
      <c r="AY153" s="22" t="s">
        <v>150</v>
      </c>
      <c r="BE153" s="201">
        <f t="shared" si="14"/>
        <v>0</v>
      </c>
      <c r="BF153" s="201">
        <f t="shared" si="15"/>
        <v>0</v>
      </c>
      <c r="BG153" s="201">
        <f t="shared" si="16"/>
        <v>0</v>
      </c>
      <c r="BH153" s="201">
        <f t="shared" si="17"/>
        <v>0</v>
      </c>
      <c r="BI153" s="201">
        <f t="shared" si="18"/>
        <v>0</v>
      </c>
      <c r="BJ153" s="22" t="s">
        <v>79</v>
      </c>
      <c r="BK153" s="201">
        <f t="shared" si="19"/>
        <v>0</v>
      </c>
      <c r="BL153" s="22" t="s">
        <v>157</v>
      </c>
      <c r="BM153" s="22" t="s">
        <v>809</v>
      </c>
    </row>
    <row r="154" spans="2:65" s="1" customFormat="1" ht="14.45" customHeight="1">
      <c r="B154" s="39"/>
      <c r="C154" s="190" t="s">
        <v>508</v>
      </c>
      <c r="D154" s="190" t="s">
        <v>152</v>
      </c>
      <c r="E154" s="191" t="s">
        <v>1499</v>
      </c>
      <c r="F154" s="192" t="s">
        <v>1500</v>
      </c>
      <c r="G154" s="193" t="s">
        <v>260</v>
      </c>
      <c r="H154" s="194">
        <v>3</v>
      </c>
      <c r="I154" s="195"/>
      <c r="J154" s="196">
        <f t="shared" si="10"/>
        <v>0</v>
      </c>
      <c r="K154" s="192" t="s">
        <v>21</v>
      </c>
      <c r="L154" s="59"/>
      <c r="M154" s="197" t="s">
        <v>21</v>
      </c>
      <c r="N154" s="198" t="s">
        <v>42</v>
      </c>
      <c r="O154" s="40"/>
      <c r="P154" s="199">
        <f t="shared" si="11"/>
        <v>0</v>
      </c>
      <c r="Q154" s="199">
        <v>0</v>
      </c>
      <c r="R154" s="199">
        <f t="shared" si="12"/>
        <v>0</v>
      </c>
      <c r="S154" s="199">
        <v>0</v>
      </c>
      <c r="T154" s="200">
        <f t="shared" si="13"/>
        <v>0</v>
      </c>
      <c r="AR154" s="22" t="s">
        <v>157</v>
      </c>
      <c r="AT154" s="22" t="s">
        <v>152</v>
      </c>
      <c r="AU154" s="22" t="s">
        <v>79</v>
      </c>
      <c r="AY154" s="22" t="s">
        <v>150</v>
      </c>
      <c r="BE154" s="201">
        <f t="shared" si="14"/>
        <v>0</v>
      </c>
      <c r="BF154" s="201">
        <f t="shared" si="15"/>
        <v>0</v>
      </c>
      <c r="BG154" s="201">
        <f t="shared" si="16"/>
        <v>0</v>
      </c>
      <c r="BH154" s="201">
        <f t="shared" si="17"/>
        <v>0</v>
      </c>
      <c r="BI154" s="201">
        <f t="shared" si="18"/>
        <v>0</v>
      </c>
      <c r="BJ154" s="22" t="s">
        <v>79</v>
      </c>
      <c r="BK154" s="201">
        <f t="shared" si="19"/>
        <v>0</v>
      </c>
      <c r="BL154" s="22" t="s">
        <v>157</v>
      </c>
      <c r="BM154" s="22" t="s">
        <v>820</v>
      </c>
    </row>
    <row r="155" spans="2:65" s="1" customFormat="1" ht="14.45" customHeight="1">
      <c r="B155" s="39"/>
      <c r="C155" s="190" t="s">
        <v>513</v>
      </c>
      <c r="D155" s="190" t="s">
        <v>152</v>
      </c>
      <c r="E155" s="191" t="s">
        <v>1501</v>
      </c>
      <c r="F155" s="192" t="s">
        <v>1502</v>
      </c>
      <c r="G155" s="193" t="s">
        <v>1356</v>
      </c>
      <c r="H155" s="194">
        <v>1</v>
      </c>
      <c r="I155" s="195"/>
      <c r="J155" s="196">
        <f t="shared" si="10"/>
        <v>0</v>
      </c>
      <c r="K155" s="192" t="s">
        <v>21</v>
      </c>
      <c r="L155" s="59"/>
      <c r="M155" s="197" t="s">
        <v>21</v>
      </c>
      <c r="N155" s="198" t="s">
        <v>42</v>
      </c>
      <c r="O155" s="40"/>
      <c r="P155" s="199">
        <f t="shared" si="11"/>
        <v>0</v>
      </c>
      <c r="Q155" s="199">
        <v>0</v>
      </c>
      <c r="R155" s="199">
        <f t="shared" si="12"/>
        <v>0</v>
      </c>
      <c r="S155" s="199">
        <v>0</v>
      </c>
      <c r="T155" s="200">
        <f t="shared" si="13"/>
        <v>0</v>
      </c>
      <c r="AR155" s="22" t="s">
        <v>157</v>
      </c>
      <c r="AT155" s="22" t="s">
        <v>152</v>
      </c>
      <c r="AU155" s="22" t="s">
        <v>79</v>
      </c>
      <c r="AY155" s="22" t="s">
        <v>150</v>
      </c>
      <c r="BE155" s="201">
        <f t="shared" si="14"/>
        <v>0</v>
      </c>
      <c r="BF155" s="201">
        <f t="shared" si="15"/>
        <v>0</v>
      </c>
      <c r="BG155" s="201">
        <f t="shared" si="16"/>
        <v>0</v>
      </c>
      <c r="BH155" s="201">
        <f t="shared" si="17"/>
        <v>0</v>
      </c>
      <c r="BI155" s="201">
        <f t="shared" si="18"/>
        <v>0</v>
      </c>
      <c r="BJ155" s="22" t="s">
        <v>79</v>
      </c>
      <c r="BK155" s="201">
        <f t="shared" si="19"/>
        <v>0</v>
      </c>
      <c r="BL155" s="22" t="s">
        <v>157</v>
      </c>
      <c r="BM155" s="22" t="s">
        <v>840</v>
      </c>
    </row>
    <row r="156" spans="2:65" s="10" customFormat="1" ht="37.35" customHeight="1">
      <c r="B156" s="174"/>
      <c r="C156" s="175"/>
      <c r="D156" s="176" t="s">
        <v>70</v>
      </c>
      <c r="E156" s="177" t="s">
        <v>1503</v>
      </c>
      <c r="F156" s="177" t="s">
        <v>1504</v>
      </c>
      <c r="G156" s="175"/>
      <c r="H156" s="175"/>
      <c r="I156" s="178"/>
      <c r="J156" s="179">
        <f>BK156</f>
        <v>0</v>
      </c>
      <c r="K156" s="175"/>
      <c r="L156" s="180"/>
      <c r="M156" s="181"/>
      <c r="N156" s="182"/>
      <c r="O156" s="182"/>
      <c r="P156" s="183">
        <f>SUM(P157:P175)</f>
        <v>0</v>
      </c>
      <c r="Q156" s="182"/>
      <c r="R156" s="183">
        <f>SUM(R157:R175)</f>
        <v>0</v>
      </c>
      <c r="S156" s="182"/>
      <c r="T156" s="184">
        <f>SUM(T157:T175)</f>
        <v>0</v>
      </c>
      <c r="AR156" s="185" t="s">
        <v>79</v>
      </c>
      <c r="AT156" s="186" t="s">
        <v>70</v>
      </c>
      <c r="AU156" s="186" t="s">
        <v>71</v>
      </c>
      <c r="AY156" s="185" t="s">
        <v>150</v>
      </c>
      <c r="BK156" s="187">
        <f>SUM(BK157:BK175)</f>
        <v>0</v>
      </c>
    </row>
    <row r="157" spans="2:65" s="1" customFormat="1" ht="14.45" customHeight="1">
      <c r="B157" s="39"/>
      <c r="C157" s="190" t="s">
        <v>517</v>
      </c>
      <c r="D157" s="190" t="s">
        <v>152</v>
      </c>
      <c r="E157" s="191" t="s">
        <v>1505</v>
      </c>
      <c r="F157" s="192" t="s">
        <v>1506</v>
      </c>
      <c r="G157" s="193" t="s">
        <v>1507</v>
      </c>
      <c r="H157" s="194">
        <v>60</v>
      </c>
      <c r="I157" s="195"/>
      <c r="J157" s="196">
        <f t="shared" ref="J157:J175" si="20">ROUND(I157*H157,2)</f>
        <v>0</v>
      </c>
      <c r="K157" s="192" t="s">
        <v>21</v>
      </c>
      <c r="L157" s="59"/>
      <c r="M157" s="197" t="s">
        <v>21</v>
      </c>
      <c r="N157" s="198" t="s">
        <v>42</v>
      </c>
      <c r="O157" s="40"/>
      <c r="P157" s="199">
        <f t="shared" ref="P157:P175" si="21">O157*H157</f>
        <v>0</v>
      </c>
      <c r="Q157" s="199">
        <v>0</v>
      </c>
      <c r="R157" s="199">
        <f t="shared" ref="R157:R175" si="22">Q157*H157</f>
        <v>0</v>
      </c>
      <c r="S157" s="199">
        <v>0</v>
      </c>
      <c r="T157" s="200">
        <f t="shared" ref="T157:T175" si="23">S157*H157</f>
        <v>0</v>
      </c>
      <c r="AR157" s="22" t="s">
        <v>157</v>
      </c>
      <c r="AT157" s="22" t="s">
        <v>152</v>
      </c>
      <c r="AU157" s="22" t="s">
        <v>79</v>
      </c>
      <c r="AY157" s="22" t="s">
        <v>150</v>
      </c>
      <c r="BE157" s="201">
        <f t="shared" ref="BE157:BE175" si="24">IF(N157="základní",J157,0)</f>
        <v>0</v>
      </c>
      <c r="BF157" s="201">
        <f t="shared" ref="BF157:BF175" si="25">IF(N157="snížená",J157,0)</f>
        <v>0</v>
      </c>
      <c r="BG157" s="201">
        <f t="shared" ref="BG157:BG175" si="26">IF(N157="zákl. přenesená",J157,0)</f>
        <v>0</v>
      </c>
      <c r="BH157" s="201">
        <f t="shared" ref="BH157:BH175" si="27">IF(N157="sníž. přenesená",J157,0)</f>
        <v>0</v>
      </c>
      <c r="BI157" s="201">
        <f t="shared" ref="BI157:BI175" si="28">IF(N157="nulová",J157,0)</f>
        <v>0</v>
      </c>
      <c r="BJ157" s="22" t="s">
        <v>79</v>
      </c>
      <c r="BK157" s="201">
        <f t="shared" ref="BK157:BK175" si="29">ROUND(I157*H157,2)</f>
        <v>0</v>
      </c>
      <c r="BL157" s="22" t="s">
        <v>157</v>
      </c>
      <c r="BM157" s="22" t="s">
        <v>849</v>
      </c>
    </row>
    <row r="158" spans="2:65" s="1" customFormat="1" ht="14.45" customHeight="1">
      <c r="B158" s="39"/>
      <c r="C158" s="190" t="s">
        <v>522</v>
      </c>
      <c r="D158" s="190" t="s">
        <v>152</v>
      </c>
      <c r="E158" s="191" t="s">
        <v>1508</v>
      </c>
      <c r="F158" s="192" t="s">
        <v>1509</v>
      </c>
      <c r="G158" s="193" t="s">
        <v>155</v>
      </c>
      <c r="H158" s="194">
        <v>42</v>
      </c>
      <c r="I158" s="195"/>
      <c r="J158" s="196">
        <f t="shared" si="20"/>
        <v>0</v>
      </c>
      <c r="K158" s="192" t="s">
        <v>21</v>
      </c>
      <c r="L158" s="59"/>
      <c r="M158" s="197" t="s">
        <v>21</v>
      </c>
      <c r="N158" s="198" t="s">
        <v>42</v>
      </c>
      <c r="O158" s="40"/>
      <c r="P158" s="199">
        <f t="shared" si="21"/>
        <v>0</v>
      </c>
      <c r="Q158" s="199">
        <v>0</v>
      </c>
      <c r="R158" s="199">
        <f t="shared" si="22"/>
        <v>0</v>
      </c>
      <c r="S158" s="199">
        <v>0</v>
      </c>
      <c r="T158" s="200">
        <f t="shared" si="23"/>
        <v>0</v>
      </c>
      <c r="AR158" s="22" t="s">
        <v>157</v>
      </c>
      <c r="AT158" s="22" t="s">
        <v>152</v>
      </c>
      <c r="AU158" s="22" t="s">
        <v>79</v>
      </c>
      <c r="AY158" s="22" t="s">
        <v>150</v>
      </c>
      <c r="BE158" s="201">
        <f t="shared" si="24"/>
        <v>0</v>
      </c>
      <c r="BF158" s="201">
        <f t="shared" si="25"/>
        <v>0</v>
      </c>
      <c r="BG158" s="201">
        <f t="shared" si="26"/>
        <v>0</v>
      </c>
      <c r="BH158" s="201">
        <f t="shared" si="27"/>
        <v>0</v>
      </c>
      <c r="BI158" s="201">
        <f t="shared" si="28"/>
        <v>0</v>
      </c>
      <c r="BJ158" s="22" t="s">
        <v>79</v>
      </c>
      <c r="BK158" s="201">
        <f t="shared" si="29"/>
        <v>0</v>
      </c>
      <c r="BL158" s="22" t="s">
        <v>157</v>
      </c>
      <c r="BM158" s="22" t="s">
        <v>859</v>
      </c>
    </row>
    <row r="159" spans="2:65" s="1" customFormat="1" ht="14.45" customHeight="1">
      <c r="B159" s="39"/>
      <c r="C159" s="190" t="s">
        <v>526</v>
      </c>
      <c r="D159" s="190" t="s">
        <v>152</v>
      </c>
      <c r="E159" s="191" t="s">
        <v>1510</v>
      </c>
      <c r="F159" s="192" t="s">
        <v>1511</v>
      </c>
      <c r="G159" s="193" t="s">
        <v>1512</v>
      </c>
      <c r="H159" s="194">
        <v>50</v>
      </c>
      <c r="I159" s="195"/>
      <c r="J159" s="196">
        <f t="shared" si="20"/>
        <v>0</v>
      </c>
      <c r="K159" s="192" t="s">
        <v>21</v>
      </c>
      <c r="L159" s="59"/>
      <c r="M159" s="197" t="s">
        <v>21</v>
      </c>
      <c r="N159" s="198" t="s">
        <v>42</v>
      </c>
      <c r="O159" s="40"/>
      <c r="P159" s="199">
        <f t="shared" si="21"/>
        <v>0</v>
      </c>
      <c r="Q159" s="199">
        <v>0</v>
      </c>
      <c r="R159" s="199">
        <f t="shared" si="22"/>
        <v>0</v>
      </c>
      <c r="S159" s="199">
        <v>0</v>
      </c>
      <c r="T159" s="200">
        <f t="shared" si="23"/>
        <v>0</v>
      </c>
      <c r="AR159" s="22" t="s">
        <v>157</v>
      </c>
      <c r="AT159" s="22" t="s">
        <v>152</v>
      </c>
      <c r="AU159" s="22" t="s">
        <v>79</v>
      </c>
      <c r="AY159" s="22" t="s">
        <v>150</v>
      </c>
      <c r="BE159" s="201">
        <f t="shared" si="24"/>
        <v>0</v>
      </c>
      <c r="BF159" s="201">
        <f t="shared" si="25"/>
        <v>0</v>
      </c>
      <c r="BG159" s="201">
        <f t="shared" si="26"/>
        <v>0</v>
      </c>
      <c r="BH159" s="201">
        <f t="shared" si="27"/>
        <v>0</v>
      </c>
      <c r="BI159" s="201">
        <f t="shared" si="28"/>
        <v>0</v>
      </c>
      <c r="BJ159" s="22" t="s">
        <v>79</v>
      </c>
      <c r="BK159" s="201">
        <f t="shared" si="29"/>
        <v>0</v>
      </c>
      <c r="BL159" s="22" t="s">
        <v>157</v>
      </c>
      <c r="BM159" s="22" t="s">
        <v>869</v>
      </c>
    </row>
    <row r="160" spans="2:65" s="1" customFormat="1" ht="14.45" customHeight="1">
      <c r="B160" s="39"/>
      <c r="C160" s="190" t="s">
        <v>531</v>
      </c>
      <c r="D160" s="190" t="s">
        <v>152</v>
      </c>
      <c r="E160" s="191" t="s">
        <v>1513</v>
      </c>
      <c r="F160" s="192" t="s">
        <v>1514</v>
      </c>
      <c r="G160" s="193" t="s">
        <v>1515</v>
      </c>
      <c r="H160" s="194">
        <v>27</v>
      </c>
      <c r="I160" s="195"/>
      <c r="J160" s="196">
        <f t="shared" si="20"/>
        <v>0</v>
      </c>
      <c r="K160" s="192" t="s">
        <v>21</v>
      </c>
      <c r="L160" s="59"/>
      <c r="M160" s="197" t="s">
        <v>21</v>
      </c>
      <c r="N160" s="198" t="s">
        <v>42</v>
      </c>
      <c r="O160" s="40"/>
      <c r="P160" s="199">
        <f t="shared" si="21"/>
        <v>0</v>
      </c>
      <c r="Q160" s="199">
        <v>0</v>
      </c>
      <c r="R160" s="199">
        <f t="shared" si="22"/>
        <v>0</v>
      </c>
      <c r="S160" s="199">
        <v>0</v>
      </c>
      <c r="T160" s="200">
        <f t="shared" si="23"/>
        <v>0</v>
      </c>
      <c r="AR160" s="22" t="s">
        <v>157</v>
      </c>
      <c r="AT160" s="22" t="s">
        <v>152</v>
      </c>
      <c r="AU160" s="22" t="s">
        <v>79</v>
      </c>
      <c r="AY160" s="22" t="s">
        <v>150</v>
      </c>
      <c r="BE160" s="201">
        <f t="shared" si="24"/>
        <v>0</v>
      </c>
      <c r="BF160" s="201">
        <f t="shared" si="25"/>
        <v>0</v>
      </c>
      <c r="BG160" s="201">
        <f t="shared" si="26"/>
        <v>0</v>
      </c>
      <c r="BH160" s="201">
        <f t="shared" si="27"/>
        <v>0</v>
      </c>
      <c r="BI160" s="201">
        <f t="shared" si="28"/>
        <v>0</v>
      </c>
      <c r="BJ160" s="22" t="s">
        <v>79</v>
      </c>
      <c r="BK160" s="201">
        <f t="shared" si="29"/>
        <v>0</v>
      </c>
      <c r="BL160" s="22" t="s">
        <v>157</v>
      </c>
      <c r="BM160" s="22" t="s">
        <v>880</v>
      </c>
    </row>
    <row r="161" spans="2:65" s="1" customFormat="1" ht="14.45" customHeight="1">
      <c r="B161" s="39"/>
      <c r="C161" s="190" t="s">
        <v>535</v>
      </c>
      <c r="D161" s="190" t="s">
        <v>152</v>
      </c>
      <c r="E161" s="191" t="s">
        <v>1516</v>
      </c>
      <c r="F161" s="192" t="s">
        <v>1517</v>
      </c>
      <c r="G161" s="193" t="s">
        <v>1507</v>
      </c>
      <c r="H161" s="194">
        <v>10</v>
      </c>
      <c r="I161" s="195"/>
      <c r="J161" s="196">
        <f t="shared" si="20"/>
        <v>0</v>
      </c>
      <c r="K161" s="192" t="s">
        <v>21</v>
      </c>
      <c r="L161" s="59"/>
      <c r="M161" s="197" t="s">
        <v>21</v>
      </c>
      <c r="N161" s="198" t="s">
        <v>42</v>
      </c>
      <c r="O161" s="40"/>
      <c r="P161" s="199">
        <f t="shared" si="21"/>
        <v>0</v>
      </c>
      <c r="Q161" s="199">
        <v>0</v>
      </c>
      <c r="R161" s="199">
        <f t="shared" si="22"/>
        <v>0</v>
      </c>
      <c r="S161" s="199">
        <v>0</v>
      </c>
      <c r="T161" s="200">
        <f t="shared" si="23"/>
        <v>0</v>
      </c>
      <c r="AR161" s="22" t="s">
        <v>157</v>
      </c>
      <c r="AT161" s="22" t="s">
        <v>152</v>
      </c>
      <c r="AU161" s="22" t="s">
        <v>79</v>
      </c>
      <c r="AY161" s="22" t="s">
        <v>150</v>
      </c>
      <c r="BE161" s="201">
        <f t="shared" si="24"/>
        <v>0</v>
      </c>
      <c r="BF161" s="201">
        <f t="shared" si="25"/>
        <v>0</v>
      </c>
      <c r="BG161" s="201">
        <f t="shared" si="26"/>
        <v>0</v>
      </c>
      <c r="BH161" s="201">
        <f t="shared" si="27"/>
        <v>0</v>
      </c>
      <c r="BI161" s="201">
        <f t="shared" si="28"/>
        <v>0</v>
      </c>
      <c r="BJ161" s="22" t="s">
        <v>79</v>
      </c>
      <c r="BK161" s="201">
        <f t="shared" si="29"/>
        <v>0</v>
      </c>
      <c r="BL161" s="22" t="s">
        <v>157</v>
      </c>
      <c r="BM161" s="22" t="s">
        <v>890</v>
      </c>
    </row>
    <row r="162" spans="2:65" s="1" customFormat="1" ht="14.45" customHeight="1">
      <c r="B162" s="39"/>
      <c r="C162" s="190" t="s">
        <v>542</v>
      </c>
      <c r="D162" s="190" t="s">
        <v>152</v>
      </c>
      <c r="E162" s="191" t="s">
        <v>1518</v>
      </c>
      <c r="F162" s="192" t="s">
        <v>1519</v>
      </c>
      <c r="G162" s="193" t="s">
        <v>1356</v>
      </c>
      <c r="H162" s="194">
        <v>1</v>
      </c>
      <c r="I162" s="195"/>
      <c r="J162" s="196">
        <f t="shared" si="20"/>
        <v>0</v>
      </c>
      <c r="K162" s="192" t="s">
        <v>21</v>
      </c>
      <c r="L162" s="59"/>
      <c r="M162" s="197" t="s">
        <v>21</v>
      </c>
      <c r="N162" s="198" t="s">
        <v>42</v>
      </c>
      <c r="O162" s="40"/>
      <c r="P162" s="199">
        <f t="shared" si="21"/>
        <v>0</v>
      </c>
      <c r="Q162" s="199">
        <v>0</v>
      </c>
      <c r="R162" s="199">
        <f t="shared" si="22"/>
        <v>0</v>
      </c>
      <c r="S162" s="199">
        <v>0</v>
      </c>
      <c r="T162" s="200">
        <f t="shared" si="23"/>
        <v>0</v>
      </c>
      <c r="AR162" s="22" t="s">
        <v>157</v>
      </c>
      <c r="AT162" s="22" t="s">
        <v>152</v>
      </c>
      <c r="AU162" s="22" t="s">
        <v>79</v>
      </c>
      <c r="AY162" s="22" t="s">
        <v>150</v>
      </c>
      <c r="BE162" s="201">
        <f t="shared" si="24"/>
        <v>0</v>
      </c>
      <c r="BF162" s="201">
        <f t="shared" si="25"/>
        <v>0</v>
      </c>
      <c r="BG162" s="201">
        <f t="shared" si="26"/>
        <v>0</v>
      </c>
      <c r="BH162" s="201">
        <f t="shared" si="27"/>
        <v>0</v>
      </c>
      <c r="BI162" s="201">
        <f t="shared" si="28"/>
        <v>0</v>
      </c>
      <c r="BJ162" s="22" t="s">
        <v>79</v>
      </c>
      <c r="BK162" s="201">
        <f t="shared" si="29"/>
        <v>0</v>
      </c>
      <c r="BL162" s="22" t="s">
        <v>157</v>
      </c>
      <c r="BM162" s="22" t="s">
        <v>1520</v>
      </c>
    </row>
    <row r="163" spans="2:65" s="1" customFormat="1" ht="14.45" customHeight="1">
      <c r="B163" s="39"/>
      <c r="C163" s="190" t="s">
        <v>547</v>
      </c>
      <c r="D163" s="190" t="s">
        <v>152</v>
      </c>
      <c r="E163" s="191" t="s">
        <v>1521</v>
      </c>
      <c r="F163" s="192" t="s">
        <v>1522</v>
      </c>
      <c r="G163" s="193" t="s">
        <v>1356</v>
      </c>
      <c r="H163" s="194">
        <v>1</v>
      </c>
      <c r="I163" s="195"/>
      <c r="J163" s="196">
        <f t="shared" si="20"/>
        <v>0</v>
      </c>
      <c r="K163" s="192" t="s">
        <v>21</v>
      </c>
      <c r="L163" s="59"/>
      <c r="M163" s="197" t="s">
        <v>21</v>
      </c>
      <c r="N163" s="198" t="s">
        <v>42</v>
      </c>
      <c r="O163" s="40"/>
      <c r="P163" s="199">
        <f t="shared" si="21"/>
        <v>0</v>
      </c>
      <c r="Q163" s="199">
        <v>0</v>
      </c>
      <c r="R163" s="199">
        <f t="shared" si="22"/>
        <v>0</v>
      </c>
      <c r="S163" s="199">
        <v>0</v>
      </c>
      <c r="T163" s="200">
        <f t="shared" si="23"/>
        <v>0</v>
      </c>
      <c r="AR163" s="22" t="s">
        <v>157</v>
      </c>
      <c r="AT163" s="22" t="s">
        <v>152</v>
      </c>
      <c r="AU163" s="22" t="s">
        <v>79</v>
      </c>
      <c r="AY163" s="22" t="s">
        <v>150</v>
      </c>
      <c r="BE163" s="201">
        <f t="shared" si="24"/>
        <v>0</v>
      </c>
      <c r="BF163" s="201">
        <f t="shared" si="25"/>
        <v>0</v>
      </c>
      <c r="BG163" s="201">
        <f t="shared" si="26"/>
        <v>0</v>
      </c>
      <c r="BH163" s="201">
        <f t="shared" si="27"/>
        <v>0</v>
      </c>
      <c r="BI163" s="201">
        <f t="shared" si="28"/>
        <v>0</v>
      </c>
      <c r="BJ163" s="22" t="s">
        <v>79</v>
      </c>
      <c r="BK163" s="201">
        <f t="shared" si="29"/>
        <v>0</v>
      </c>
      <c r="BL163" s="22" t="s">
        <v>157</v>
      </c>
      <c r="BM163" s="22" t="s">
        <v>1523</v>
      </c>
    </row>
    <row r="164" spans="2:65" s="1" customFormat="1" ht="14.45" customHeight="1">
      <c r="B164" s="39"/>
      <c r="C164" s="190" t="s">
        <v>551</v>
      </c>
      <c r="D164" s="190" t="s">
        <v>152</v>
      </c>
      <c r="E164" s="191" t="s">
        <v>1524</v>
      </c>
      <c r="F164" s="192" t="s">
        <v>1525</v>
      </c>
      <c r="G164" s="193" t="s">
        <v>1356</v>
      </c>
      <c r="H164" s="194">
        <v>4</v>
      </c>
      <c r="I164" s="195"/>
      <c r="J164" s="196">
        <f t="shared" si="20"/>
        <v>0</v>
      </c>
      <c r="K164" s="192" t="s">
        <v>21</v>
      </c>
      <c r="L164" s="59"/>
      <c r="M164" s="197" t="s">
        <v>21</v>
      </c>
      <c r="N164" s="198" t="s">
        <v>42</v>
      </c>
      <c r="O164" s="40"/>
      <c r="P164" s="199">
        <f t="shared" si="21"/>
        <v>0</v>
      </c>
      <c r="Q164" s="199">
        <v>0</v>
      </c>
      <c r="R164" s="199">
        <f t="shared" si="22"/>
        <v>0</v>
      </c>
      <c r="S164" s="199">
        <v>0</v>
      </c>
      <c r="T164" s="200">
        <f t="shared" si="23"/>
        <v>0</v>
      </c>
      <c r="AR164" s="22" t="s">
        <v>157</v>
      </c>
      <c r="AT164" s="22" t="s">
        <v>152</v>
      </c>
      <c r="AU164" s="22" t="s">
        <v>79</v>
      </c>
      <c r="AY164" s="22" t="s">
        <v>150</v>
      </c>
      <c r="BE164" s="201">
        <f t="shared" si="24"/>
        <v>0</v>
      </c>
      <c r="BF164" s="201">
        <f t="shared" si="25"/>
        <v>0</v>
      </c>
      <c r="BG164" s="201">
        <f t="shared" si="26"/>
        <v>0</v>
      </c>
      <c r="BH164" s="201">
        <f t="shared" si="27"/>
        <v>0</v>
      </c>
      <c r="BI164" s="201">
        <f t="shared" si="28"/>
        <v>0</v>
      </c>
      <c r="BJ164" s="22" t="s">
        <v>79</v>
      </c>
      <c r="BK164" s="201">
        <f t="shared" si="29"/>
        <v>0</v>
      </c>
      <c r="BL164" s="22" t="s">
        <v>157</v>
      </c>
      <c r="BM164" s="22" t="s">
        <v>1526</v>
      </c>
    </row>
    <row r="165" spans="2:65" s="1" customFormat="1" ht="14.45" customHeight="1">
      <c r="B165" s="39"/>
      <c r="C165" s="190" t="s">
        <v>555</v>
      </c>
      <c r="D165" s="190" t="s">
        <v>152</v>
      </c>
      <c r="E165" s="191" t="s">
        <v>1527</v>
      </c>
      <c r="F165" s="192" t="s">
        <v>1528</v>
      </c>
      <c r="G165" s="193" t="s">
        <v>1356</v>
      </c>
      <c r="H165" s="194">
        <v>64</v>
      </c>
      <c r="I165" s="195"/>
      <c r="J165" s="196">
        <f t="shared" si="20"/>
        <v>0</v>
      </c>
      <c r="K165" s="192" t="s">
        <v>21</v>
      </c>
      <c r="L165" s="59"/>
      <c r="M165" s="197" t="s">
        <v>21</v>
      </c>
      <c r="N165" s="198" t="s">
        <v>42</v>
      </c>
      <c r="O165" s="40"/>
      <c r="P165" s="199">
        <f t="shared" si="21"/>
        <v>0</v>
      </c>
      <c r="Q165" s="199">
        <v>0</v>
      </c>
      <c r="R165" s="199">
        <f t="shared" si="22"/>
        <v>0</v>
      </c>
      <c r="S165" s="199">
        <v>0</v>
      </c>
      <c r="T165" s="200">
        <f t="shared" si="23"/>
        <v>0</v>
      </c>
      <c r="AR165" s="22" t="s">
        <v>157</v>
      </c>
      <c r="AT165" s="22" t="s">
        <v>152</v>
      </c>
      <c r="AU165" s="22" t="s">
        <v>79</v>
      </c>
      <c r="AY165" s="22" t="s">
        <v>150</v>
      </c>
      <c r="BE165" s="201">
        <f t="shared" si="24"/>
        <v>0</v>
      </c>
      <c r="BF165" s="201">
        <f t="shared" si="25"/>
        <v>0</v>
      </c>
      <c r="BG165" s="201">
        <f t="shared" si="26"/>
        <v>0</v>
      </c>
      <c r="BH165" s="201">
        <f t="shared" si="27"/>
        <v>0</v>
      </c>
      <c r="BI165" s="201">
        <f t="shared" si="28"/>
        <v>0</v>
      </c>
      <c r="BJ165" s="22" t="s">
        <v>79</v>
      </c>
      <c r="BK165" s="201">
        <f t="shared" si="29"/>
        <v>0</v>
      </c>
      <c r="BL165" s="22" t="s">
        <v>157</v>
      </c>
      <c r="BM165" s="22" t="s">
        <v>1529</v>
      </c>
    </row>
    <row r="166" spans="2:65" s="1" customFormat="1" ht="14.45" customHeight="1">
      <c r="B166" s="39"/>
      <c r="C166" s="190" t="s">
        <v>559</v>
      </c>
      <c r="D166" s="190" t="s">
        <v>152</v>
      </c>
      <c r="E166" s="191" t="s">
        <v>1530</v>
      </c>
      <c r="F166" s="192" t="s">
        <v>1531</v>
      </c>
      <c r="G166" s="193" t="s">
        <v>1356</v>
      </c>
      <c r="H166" s="194">
        <v>4</v>
      </c>
      <c r="I166" s="195"/>
      <c r="J166" s="196">
        <f t="shared" si="20"/>
        <v>0</v>
      </c>
      <c r="K166" s="192" t="s">
        <v>21</v>
      </c>
      <c r="L166" s="59"/>
      <c r="M166" s="197" t="s">
        <v>21</v>
      </c>
      <c r="N166" s="198" t="s">
        <v>42</v>
      </c>
      <c r="O166" s="40"/>
      <c r="P166" s="199">
        <f t="shared" si="21"/>
        <v>0</v>
      </c>
      <c r="Q166" s="199">
        <v>0</v>
      </c>
      <c r="R166" s="199">
        <f t="shared" si="22"/>
        <v>0</v>
      </c>
      <c r="S166" s="199">
        <v>0</v>
      </c>
      <c r="T166" s="200">
        <f t="shared" si="23"/>
        <v>0</v>
      </c>
      <c r="AR166" s="22" t="s">
        <v>157</v>
      </c>
      <c r="AT166" s="22" t="s">
        <v>152</v>
      </c>
      <c r="AU166" s="22" t="s">
        <v>79</v>
      </c>
      <c r="AY166" s="22" t="s">
        <v>150</v>
      </c>
      <c r="BE166" s="201">
        <f t="shared" si="24"/>
        <v>0</v>
      </c>
      <c r="BF166" s="201">
        <f t="shared" si="25"/>
        <v>0</v>
      </c>
      <c r="BG166" s="201">
        <f t="shared" si="26"/>
        <v>0</v>
      </c>
      <c r="BH166" s="201">
        <f t="shared" si="27"/>
        <v>0</v>
      </c>
      <c r="BI166" s="201">
        <f t="shared" si="28"/>
        <v>0</v>
      </c>
      <c r="BJ166" s="22" t="s">
        <v>79</v>
      </c>
      <c r="BK166" s="201">
        <f t="shared" si="29"/>
        <v>0</v>
      </c>
      <c r="BL166" s="22" t="s">
        <v>157</v>
      </c>
      <c r="BM166" s="22" t="s">
        <v>1532</v>
      </c>
    </row>
    <row r="167" spans="2:65" s="1" customFormat="1" ht="14.45" customHeight="1">
      <c r="B167" s="39"/>
      <c r="C167" s="190" t="s">
        <v>563</v>
      </c>
      <c r="D167" s="190" t="s">
        <v>152</v>
      </c>
      <c r="E167" s="191" t="s">
        <v>1533</v>
      </c>
      <c r="F167" s="192" t="s">
        <v>1534</v>
      </c>
      <c r="G167" s="193" t="s">
        <v>155</v>
      </c>
      <c r="H167" s="194">
        <v>35</v>
      </c>
      <c r="I167" s="195"/>
      <c r="J167" s="196">
        <f t="shared" si="20"/>
        <v>0</v>
      </c>
      <c r="K167" s="192" t="s">
        <v>21</v>
      </c>
      <c r="L167" s="59"/>
      <c r="M167" s="197" t="s">
        <v>21</v>
      </c>
      <c r="N167" s="198" t="s">
        <v>42</v>
      </c>
      <c r="O167" s="40"/>
      <c r="P167" s="199">
        <f t="shared" si="21"/>
        <v>0</v>
      </c>
      <c r="Q167" s="199">
        <v>0</v>
      </c>
      <c r="R167" s="199">
        <f t="shared" si="22"/>
        <v>0</v>
      </c>
      <c r="S167" s="199">
        <v>0</v>
      </c>
      <c r="T167" s="200">
        <f t="shared" si="23"/>
        <v>0</v>
      </c>
      <c r="AR167" s="22" t="s">
        <v>157</v>
      </c>
      <c r="AT167" s="22" t="s">
        <v>152</v>
      </c>
      <c r="AU167" s="22" t="s">
        <v>79</v>
      </c>
      <c r="AY167" s="22" t="s">
        <v>150</v>
      </c>
      <c r="BE167" s="201">
        <f t="shared" si="24"/>
        <v>0</v>
      </c>
      <c r="BF167" s="201">
        <f t="shared" si="25"/>
        <v>0</v>
      </c>
      <c r="BG167" s="201">
        <f t="shared" si="26"/>
        <v>0</v>
      </c>
      <c r="BH167" s="201">
        <f t="shared" si="27"/>
        <v>0</v>
      </c>
      <c r="BI167" s="201">
        <f t="shared" si="28"/>
        <v>0</v>
      </c>
      <c r="BJ167" s="22" t="s">
        <v>79</v>
      </c>
      <c r="BK167" s="201">
        <f t="shared" si="29"/>
        <v>0</v>
      </c>
      <c r="BL167" s="22" t="s">
        <v>157</v>
      </c>
      <c r="BM167" s="22" t="s">
        <v>1535</v>
      </c>
    </row>
    <row r="168" spans="2:65" s="1" customFormat="1" ht="14.45" customHeight="1">
      <c r="B168" s="39"/>
      <c r="C168" s="190" t="s">
        <v>567</v>
      </c>
      <c r="D168" s="190" t="s">
        <v>152</v>
      </c>
      <c r="E168" s="191" t="s">
        <v>1536</v>
      </c>
      <c r="F168" s="192" t="s">
        <v>1537</v>
      </c>
      <c r="G168" s="193" t="s">
        <v>260</v>
      </c>
      <c r="H168" s="194">
        <v>185</v>
      </c>
      <c r="I168" s="195"/>
      <c r="J168" s="196">
        <f t="shared" si="20"/>
        <v>0</v>
      </c>
      <c r="K168" s="192" t="s">
        <v>21</v>
      </c>
      <c r="L168" s="59"/>
      <c r="M168" s="197" t="s">
        <v>21</v>
      </c>
      <c r="N168" s="198" t="s">
        <v>42</v>
      </c>
      <c r="O168" s="40"/>
      <c r="P168" s="199">
        <f t="shared" si="21"/>
        <v>0</v>
      </c>
      <c r="Q168" s="199">
        <v>0</v>
      </c>
      <c r="R168" s="199">
        <f t="shared" si="22"/>
        <v>0</v>
      </c>
      <c r="S168" s="199">
        <v>0</v>
      </c>
      <c r="T168" s="200">
        <f t="shared" si="23"/>
        <v>0</v>
      </c>
      <c r="AR168" s="22" t="s">
        <v>157</v>
      </c>
      <c r="AT168" s="22" t="s">
        <v>152</v>
      </c>
      <c r="AU168" s="22" t="s">
        <v>79</v>
      </c>
      <c r="AY168" s="22" t="s">
        <v>150</v>
      </c>
      <c r="BE168" s="201">
        <f t="shared" si="24"/>
        <v>0</v>
      </c>
      <c r="BF168" s="201">
        <f t="shared" si="25"/>
        <v>0</v>
      </c>
      <c r="BG168" s="201">
        <f t="shared" si="26"/>
        <v>0</v>
      </c>
      <c r="BH168" s="201">
        <f t="shared" si="27"/>
        <v>0</v>
      </c>
      <c r="BI168" s="201">
        <f t="shared" si="28"/>
        <v>0</v>
      </c>
      <c r="BJ168" s="22" t="s">
        <v>79</v>
      </c>
      <c r="BK168" s="201">
        <f t="shared" si="29"/>
        <v>0</v>
      </c>
      <c r="BL168" s="22" t="s">
        <v>157</v>
      </c>
      <c r="BM168" s="22" t="s">
        <v>1538</v>
      </c>
    </row>
    <row r="169" spans="2:65" s="1" customFormat="1" ht="14.45" customHeight="1">
      <c r="B169" s="39"/>
      <c r="C169" s="190" t="s">
        <v>571</v>
      </c>
      <c r="D169" s="190" t="s">
        <v>152</v>
      </c>
      <c r="E169" s="191" t="s">
        <v>1539</v>
      </c>
      <c r="F169" s="192" t="s">
        <v>1540</v>
      </c>
      <c r="G169" s="193" t="s">
        <v>1541</v>
      </c>
      <c r="H169" s="194">
        <v>14000</v>
      </c>
      <c r="I169" s="195"/>
      <c r="J169" s="196">
        <f t="shared" si="20"/>
        <v>0</v>
      </c>
      <c r="K169" s="192" t="s">
        <v>21</v>
      </c>
      <c r="L169" s="59"/>
      <c r="M169" s="197" t="s">
        <v>21</v>
      </c>
      <c r="N169" s="198" t="s">
        <v>42</v>
      </c>
      <c r="O169" s="40"/>
      <c r="P169" s="199">
        <f t="shared" si="21"/>
        <v>0</v>
      </c>
      <c r="Q169" s="199">
        <v>0</v>
      </c>
      <c r="R169" s="199">
        <f t="shared" si="22"/>
        <v>0</v>
      </c>
      <c r="S169" s="199">
        <v>0</v>
      </c>
      <c r="T169" s="200">
        <f t="shared" si="23"/>
        <v>0</v>
      </c>
      <c r="AR169" s="22" t="s">
        <v>157</v>
      </c>
      <c r="AT169" s="22" t="s">
        <v>152</v>
      </c>
      <c r="AU169" s="22" t="s">
        <v>79</v>
      </c>
      <c r="AY169" s="22" t="s">
        <v>150</v>
      </c>
      <c r="BE169" s="201">
        <f t="shared" si="24"/>
        <v>0</v>
      </c>
      <c r="BF169" s="201">
        <f t="shared" si="25"/>
        <v>0</v>
      </c>
      <c r="BG169" s="201">
        <f t="shared" si="26"/>
        <v>0</v>
      </c>
      <c r="BH169" s="201">
        <f t="shared" si="27"/>
        <v>0</v>
      </c>
      <c r="BI169" s="201">
        <f t="shared" si="28"/>
        <v>0</v>
      </c>
      <c r="BJ169" s="22" t="s">
        <v>79</v>
      </c>
      <c r="BK169" s="201">
        <f t="shared" si="29"/>
        <v>0</v>
      </c>
      <c r="BL169" s="22" t="s">
        <v>157</v>
      </c>
      <c r="BM169" s="22" t="s">
        <v>1542</v>
      </c>
    </row>
    <row r="170" spans="2:65" s="1" customFormat="1" ht="14.45" customHeight="1">
      <c r="B170" s="39"/>
      <c r="C170" s="190" t="s">
        <v>577</v>
      </c>
      <c r="D170" s="190" t="s">
        <v>152</v>
      </c>
      <c r="E170" s="191" t="s">
        <v>1543</v>
      </c>
      <c r="F170" s="192" t="s">
        <v>1544</v>
      </c>
      <c r="G170" s="193" t="s">
        <v>1541</v>
      </c>
      <c r="H170" s="194">
        <v>1</v>
      </c>
      <c r="I170" s="195"/>
      <c r="J170" s="196">
        <f t="shared" si="20"/>
        <v>0</v>
      </c>
      <c r="K170" s="192" t="s">
        <v>21</v>
      </c>
      <c r="L170" s="59"/>
      <c r="M170" s="197" t="s">
        <v>21</v>
      </c>
      <c r="N170" s="198" t="s">
        <v>42</v>
      </c>
      <c r="O170" s="40"/>
      <c r="P170" s="199">
        <f t="shared" si="21"/>
        <v>0</v>
      </c>
      <c r="Q170" s="199">
        <v>0</v>
      </c>
      <c r="R170" s="199">
        <f t="shared" si="22"/>
        <v>0</v>
      </c>
      <c r="S170" s="199">
        <v>0</v>
      </c>
      <c r="T170" s="200">
        <f t="shared" si="23"/>
        <v>0</v>
      </c>
      <c r="AR170" s="22" t="s">
        <v>157</v>
      </c>
      <c r="AT170" s="22" t="s">
        <v>152</v>
      </c>
      <c r="AU170" s="22" t="s">
        <v>79</v>
      </c>
      <c r="AY170" s="22" t="s">
        <v>150</v>
      </c>
      <c r="BE170" s="201">
        <f t="shared" si="24"/>
        <v>0</v>
      </c>
      <c r="BF170" s="201">
        <f t="shared" si="25"/>
        <v>0</v>
      </c>
      <c r="BG170" s="201">
        <f t="shared" si="26"/>
        <v>0</v>
      </c>
      <c r="BH170" s="201">
        <f t="shared" si="27"/>
        <v>0</v>
      </c>
      <c r="BI170" s="201">
        <f t="shared" si="28"/>
        <v>0</v>
      </c>
      <c r="BJ170" s="22" t="s">
        <v>79</v>
      </c>
      <c r="BK170" s="201">
        <f t="shared" si="29"/>
        <v>0</v>
      </c>
      <c r="BL170" s="22" t="s">
        <v>157</v>
      </c>
      <c r="BM170" s="22" t="s">
        <v>1545</v>
      </c>
    </row>
    <row r="171" spans="2:65" s="1" customFormat="1" ht="14.45" customHeight="1">
      <c r="B171" s="39"/>
      <c r="C171" s="190" t="s">
        <v>581</v>
      </c>
      <c r="D171" s="190" t="s">
        <v>152</v>
      </c>
      <c r="E171" s="191" t="s">
        <v>1546</v>
      </c>
      <c r="F171" s="192" t="s">
        <v>1547</v>
      </c>
      <c r="G171" s="193" t="s">
        <v>1541</v>
      </c>
      <c r="H171" s="194">
        <v>1</v>
      </c>
      <c r="I171" s="195"/>
      <c r="J171" s="196">
        <f t="shared" si="20"/>
        <v>0</v>
      </c>
      <c r="K171" s="192" t="s">
        <v>21</v>
      </c>
      <c r="L171" s="59"/>
      <c r="M171" s="197" t="s">
        <v>21</v>
      </c>
      <c r="N171" s="198" t="s">
        <v>42</v>
      </c>
      <c r="O171" s="40"/>
      <c r="P171" s="199">
        <f t="shared" si="21"/>
        <v>0</v>
      </c>
      <c r="Q171" s="199">
        <v>0</v>
      </c>
      <c r="R171" s="199">
        <f t="shared" si="22"/>
        <v>0</v>
      </c>
      <c r="S171" s="199">
        <v>0</v>
      </c>
      <c r="T171" s="200">
        <f t="shared" si="23"/>
        <v>0</v>
      </c>
      <c r="AR171" s="22" t="s">
        <v>157</v>
      </c>
      <c r="AT171" s="22" t="s">
        <v>152</v>
      </c>
      <c r="AU171" s="22" t="s">
        <v>79</v>
      </c>
      <c r="AY171" s="22" t="s">
        <v>150</v>
      </c>
      <c r="BE171" s="201">
        <f t="shared" si="24"/>
        <v>0</v>
      </c>
      <c r="BF171" s="201">
        <f t="shared" si="25"/>
        <v>0</v>
      </c>
      <c r="BG171" s="201">
        <f t="shared" si="26"/>
        <v>0</v>
      </c>
      <c r="BH171" s="201">
        <f t="shared" si="27"/>
        <v>0</v>
      </c>
      <c r="BI171" s="201">
        <f t="shared" si="28"/>
        <v>0</v>
      </c>
      <c r="BJ171" s="22" t="s">
        <v>79</v>
      </c>
      <c r="BK171" s="201">
        <f t="shared" si="29"/>
        <v>0</v>
      </c>
      <c r="BL171" s="22" t="s">
        <v>157</v>
      </c>
      <c r="BM171" s="22" t="s">
        <v>1548</v>
      </c>
    </row>
    <row r="172" spans="2:65" s="1" customFormat="1" ht="14.45" customHeight="1">
      <c r="B172" s="39"/>
      <c r="C172" s="190" t="s">
        <v>585</v>
      </c>
      <c r="D172" s="190" t="s">
        <v>152</v>
      </c>
      <c r="E172" s="191" t="s">
        <v>1549</v>
      </c>
      <c r="F172" s="192" t="s">
        <v>1550</v>
      </c>
      <c r="G172" s="193" t="s">
        <v>1541</v>
      </c>
      <c r="H172" s="194">
        <v>1</v>
      </c>
      <c r="I172" s="195"/>
      <c r="J172" s="196">
        <f t="shared" si="20"/>
        <v>0</v>
      </c>
      <c r="K172" s="192" t="s">
        <v>21</v>
      </c>
      <c r="L172" s="59"/>
      <c r="M172" s="197" t="s">
        <v>21</v>
      </c>
      <c r="N172" s="198" t="s">
        <v>42</v>
      </c>
      <c r="O172" s="40"/>
      <c r="P172" s="199">
        <f t="shared" si="21"/>
        <v>0</v>
      </c>
      <c r="Q172" s="199">
        <v>0</v>
      </c>
      <c r="R172" s="199">
        <f t="shared" si="22"/>
        <v>0</v>
      </c>
      <c r="S172" s="199">
        <v>0</v>
      </c>
      <c r="T172" s="200">
        <f t="shared" si="23"/>
        <v>0</v>
      </c>
      <c r="AR172" s="22" t="s">
        <v>157</v>
      </c>
      <c r="AT172" s="22" t="s">
        <v>152</v>
      </c>
      <c r="AU172" s="22" t="s">
        <v>79</v>
      </c>
      <c r="AY172" s="22" t="s">
        <v>150</v>
      </c>
      <c r="BE172" s="201">
        <f t="shared" si="24"/>
        <v>0</v>
      </c>
      <c r="BF172" s="201">
        <f t="shared" si="25"/>
        <v>0</v>
      </c>
      <c r="BG172" s="201">
        <f t="shared" si="26"/>
        <v>0</v>
      </c>
      <c r="BH172" s="201">
        <f t="shared" si="27"/>
        <v>0</v>
      </c>
      <c r="BI172" s="201">
        <f t="shared" si="28"/>
        <v>0</v>
      </c>
      <c r="BJ172" s="22" t="s">
        <v>79</v>
      </c>
      <c r="BK172" s="201">
        <f t="shared" si="29"/>
        <v>0</v>
      </c>
      <c r="BL172" s="22" t="s">
        <v>157</v>
      </c>
      <c r="BM172" s="22" t="s">
        <v>1551</v>
      </c>
    </row>
    <row r="173" spans="2:65" s="1" customFormat="1" ht="14.45" customHeight="1">
      <c r="B173" s="39"/>
      <c r="C173" s="190" t="s">
        <v>591</v>
      </c>
      <c r="D173" s="190" t="s">
        <v>152</v>
      </c>
      <c r="E173" s="191" t="s">
        <v>1552</v>
      </c>
      <c r="F173" s="192" t="s">
        <v>1553</v>
      </c>
      <c r="G173" s="193" t="s">
        <v>1541</v>
      </c>
      <c r="H173" s="194">
        <v>1</v>
      </c>
      <c r="I173" s="195"/>
      <c r="J173" s="196">
        <f t="shared" si="20"/>
        <v>0</v>
      </c>
      <c r="K173" s="192" t="s">
        <v>21</v>
      </c>
      <c r="L173" s="59"/>
      <c r="M173" s="197" t="s">
        <v>21</v>
      </c>
      <c r="N173" s="198" t="s">
        <v>42</v>
      </c>
      <c r="O173" s="40"/>
      <c r="P173" s="199">
        <f t="shared" si="21"/>
        <v>0</v>
      </c>
      <c r="Q173" s="199">
        <v>0</v>
      </c>
      <c r="R173" s="199">
        <f t="shared" si="22"/>
        <v>0</v>
      </c>
      <c r="S173" s="199">
        <v>0</v>
      </c>
      <c r="T173" s="200">
        <f t="shared" si="23"/>
        <v>0</v>
      </c>
      <c r="AR173" s="22" t="s">
        <v>157</v>
      </c>
      <c r="AT173" s="22" t="s">
        <v>152</v>
      </c>
      <c r="AU173" s="22" t="s">
        <v>79</v>
      </c>
      <c r="AY173" s="22" t="s">
        <v>150</v>
      </c>
      <c r="BE173" s="201">
        <f t="shared" si="24"/>
        <v>0</v>
      </c>
      <c r="BF173" s="201">
        <f t="shared" si="25"/>
        <v>0</v>
      </c>
      <c r="BG173" s="201">
        <f t="shared" si="26"/>
        <v>0</v>
      </c>
      <c r="BH173" s="201">
        <f t="shared" si="27"/>
        <v>0</v>
      </c>
      <c r="BI173" s="201">
        <f t="shared" si="28"/>
        <v>0</v>
      </c>
      <c r="BJ173" s="22" t="s">
        <v>79</v>
      </c>
      <c r="BK173" s="201">
        <f t="shared" si="29"/>
        <v>0</v>
      </c>
      <c r="BL173" s="22" t="s">
        <v>157</v>
      </c>
      <c r="BM173" s="22" t="s">
        <v>1554</v>
      </c>
    </row>
    <row r="174" spans="2:65" s="1" customFormat="1" ht="14.45" customHeight="1">
      <c r="B174" s="39"/>
      <c r="C174" s="190" t="s">
        <v>596</v>
      </c>
      <c r="D174" s="190" t="s">
        <v>152</v>
      </c>
      <c r="E174" s="191" t="s">
        <v>1555</v>
      </c>
      <c r="F174" s="192" t="s">
        <v>1556</v>
      </c>
      <c r="G174" s="193" t="s">
        <v>1356</v>
      </c>
      <c r="H174" s="194">
        <v>1</v>
      </c>
      <c r="I174" s="195"/>
      <c r="J174" s="196">
        <f t="shared" si="20"/>
        <v>0</v>
      </c>
      <c r="K174" s="192" t="s">
        <v>21</v>
      </c>
      <c r="L174" s="59"/>
      <c r="M174" s="197" t="s">
        <v>21</v>
      </c>
      <c r="N174" s="198" t="s">
        <v>42</v>
      </c>
      <c r="O174" s="40"/>
      <c r="P174" s="199">
        <f t="shared" si="21"/>
        <v>0</v>
      </c>
      <c r="Q174" s="199">
        <v>0</v>
      </c>
      <c r="R174" s="199">
        <f t="shared" si="22"/>
        <v>0</v>
      </c>
      <c r="S174" s="199">
        <v>0</v>
      </c>
      <c r="T174" s="200">
        <f t="shared" si="23"/>
        <v>0</v>
      </c>
      <c r="AR174" s="22" t="s">
        <v>157</v>
      </c>
      <c r="AT174" s="22" t="s">
        <v>152</v>
      </c>
      <c r="AU174" s="22" t="s">
        <v>79</v>
      </c>
      <c r="AY174" s="22" t="s">
        <v>150</v>
      </c>
      <c r="BE174" s="201">
        <f t="shared" si="24"/>
        <v>0</v>
      </c>
      <c r="BF174" s="201">
        <f t="shared" si="25"/>
        <v>0</v>
      </c>
      <c r="BG174" s="201">
        <f t="shared" si="26"/>
        <v>0</v>
      </c>
      <c r="BH174" s="201">
        <f t="shared" si="27"/>
        <v>0</v>
      </c>
      <c r="BI174" s="201">
        <f t="shared" si="28"/>
        <v>0</v>
      </c>
      <c r="BJ174" s="22" t="s">
        <v>79</v>
      </c>
      <c r="BK174" s="201">
        <f t="shared" si="29"/>
        <v>0</v>
      </c>
      <c r="BL174" s="22" t="s">
        <v>157</v>
      </c>
      <c r="BM174" s="22" t="s">
        <v>1557</v>
      </c>
    </row>
    <row r="175" spans="2:65" s="1" customFormat="1" ht="22.9" customHeight="1">
      <c r="B175" s="39"/>
      <c r="C175" s="190" t="s">
        <v>601</v>
      </c>
      <c r="D175" s="190" t="s">
        <v>152</v>
      </c>
      <c r="E175" s="191" t="s">
        <v>1558</v>
      </c>
      <c r="F175" s="192" t="s">
        <v>1559</v>
      </c>
      <c r="G175" s="193" t="s">
        <v>1356</v>
      </c>
      <c r="H175" s="194">
        <v>2</v>
      </c>
      <c r="I175" s="195"/>
      <c r="J175" s="196">
        <f t="shared" si="20"/>
        <v>0</v>
      </c>
      <c r="K175" s="192" t="s">
        <v>21</v>
      </c>
      <c r="L175" s="59"/>
      <c r="M175" s="197" t="s">
        <v>21</v>
      </c>
      <c r="N175" s="235" t="s">
        <v>42</v>
      </c>
      <c r="O175" s="236"/>
      <c r="P175" s="237">
        <f t="shared" si="21"/>
        <v>0</v>
      </c>
      <c r="Q175" s="237">
        <v>0</v>
      </c>
      <c r="R175" s="237">
        <f t="shared" si="22"/>
        <v>0</v>
      </c>
      <c r="S175" s="237">
        <v>0</v>
      </c>
      <c r="T175" s="238">
        <f t="shared" si="23"/>
        <v>0</v>
      </c>
      <c r="AR175" s="22" t="s">
        <v>157</v>
      </c>
      <c r="AT175" s="22" t="s">
        <v>152</v>
      </c>
      <c r="AU175" s="22" t="s">
        <v>79</v>
      </c>
      <c r="AY175" s="22" t="s">
        <v>150</v>
      </c>
      <c r="BE175" s="201">
        <f t="shared" si="24"/>
        <v>0</v>
      </c>
      <c r="BF175" s="201">
        <f t="shared" si="25"/>
        <v>0</v>
      </c>
      <c r="BG175" s="201">
        <f t="shared" si="26"/>
        <v>0</v>
      </c>
      <c r="BH175" s="201">
        <f t="shared" si="27"/>
        <v>0</v>
      </c>
      <c r="BI175" s="201">
        <f t="shared" si="28"/>
        <v>0</v>
      </c>
      <c r="BJ175" s="22" t="s">
        <v>79</v>
      </c>
      <c r="BK175" s="201">
        <f t="shared" si="29"/>
        <v>0</v>
      </c>
      <c r="BL175" s="22" t="s">
        <v>157</v>
      </c>
      <c r="BM175" s="22" t="s">
        <v>1560</v>
      </c>
    </row>
    <row r="176" spans="2:65" s="1" customFormat="1" ht="6.95" customHeight="1">
      <c r="B176" s="54"/>
      <c r="C176" s="55"/>
      <c r="D176" s="55"/>
      <c r="E176" s="55"/>
      <c r="F176" s="55"/>
      <c r="G176" s="55"/>
      <c r="H176" s="55"/>
      <c r="I176" s="137"/>
      <c r="J176" s="55"/>
      <c r="K176" s="55"/>
      <c r="L176" s="59"/>
    </row>
  </sheetData>
  <sheetProtection algorithmName="SHA-512" hashValue="KFWa/f29rV5yYvf23T5OjGBg614+LdcczuTCZ5q9Kmjwbopcbyf/6LIUYAx1uAq/v7YnRsI10XE3ttJdczDFqg==" saltValue="CXeBfBPzFhEseSdXjvedQ9hker5SclmgHRxg7IWwMFxN6MdIsRcwz3tI4Udldyh3XV5I/ajAM0cEFWRKY0kjkQ==" spinCount="100000" sheet="1" objects="1" scenarios="1" formatColumns="0" formatRows="0" autoFilter="0"/>
  <autoFilter ref="C80:K175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9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100</v>
      </c>
      <c r="G1" s="363" t="s">
        <v>101</v>
      </c>
      <c r="H1" s="363"/>
      <c r="I1" s="113"/>
      <c r="J1" s="112" t="s">
        <v>102</v>
      </c>
      <c r="K1" s="111" t="s">
        <v>103</v>
      </c>
      <c r="L1" s="112" t="s">
        <v>104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22" t="s">
        <v>96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105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4.45" customHeight="1">
      <c r="B7" s="26"/>
      <c r="C7" s="27"/>
      <c r="D7" s="27"/>
      <c r="E7" s="355" t="str">
        <f>'Rekapitulace stavby'!K6</f>
        <v>Oprava objektu časomíry č.p. 1711</v>
      </c>
      <c r="F7" s="356"/>
      <c r="G7" s="356"/>
      <c r="H7" s="356"/>
      <c r="I7" s="115"/>
      <c r="J7" s="27"/>
      <c r="K7" s="29"/>
    </row>
    <row r="8" spans="1:70" s="1" customFormat="1">
      <c r="B8" s="39"/>
      <c r="C8" s="40"/>
      <c r="D8" s="35" t="s">
        <v>106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57" t="s">
        <v>1561</v>
      </c>
      <c r="F9" s="358"/>
      <c r="G9" s="358"/>
      <c r="H9" s="358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1346</v>
      </c>
      <c r="G12" s="40"/>
      <c r="H12" s="40"/>
      <c r="I12" s="117" t="s">
        <v>25</v>
      </c>
      <c r="J12" s="118" t="str">
        <f>'Rekapitulace stavby'!AN8</f>
        <v>10. 3. 2018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>Město Č. Lípa</v>
      </c>
      <c r="F15" s="40"/>
      <c r="G15" s="40"/>
      <c r="H15" s="40"/>
      <c r="I15" s="117" t="s">
        <v>30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>Ing. Vaněk</v>
      </c>
      <c r="F21" s="40"/>
      <c r="G21" s="40"/>
      <c r="H21" s="40"/>
      <c r="I21" s="117" t="s">
        <v>30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4.45" customHeight="1">
      <c r="B24" s="119"/>
      <c r="C24" s="120"/>
      <c r="D24" s="120"/>
      <c r="E24" s="324" t="s">
        <v>21</v>
      </c>
      <c r="F24" s="324"/>
      <c r="G24" s="324"/>
      <c r="H24" s="324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37</v>
      </c>
      <c r="E27" s="40"/>
      <c r="F27" s="40"/>
      <c r="G27" s="40"/>
      <c r="H27" s="40"/>
      <c r="I27" s="116"/>
      <c r="J27" s="126">
        <f>ROUND(J81,2)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39</v>
      </c>
      <c r="G29" s="40"/>
      <c r="H29" s="40"/>
      <c r="I29" s="127" t="s">
        <v>38</v>
      </c>
      <c r="J29" s="44" t="s">
        <v>40</v>
      </c>
      <c r="K29" s="43"/>
    </row>
    <row r="30" spans="2:11" s="1" customFormat="1" ht="14.45" customHeight="1">
      <c r="B30" s="39"/>
      <c r="C30" s="40"/>
      <c r="D30" s="47" t="s">
        <v>41</v>
      </c>
      <c r="E30" s="47" t="s">
        <v>42</v>
      </c>
      <c r="F30" s="128">
        <f>ROUND(SUM(BE81:BE123), 2)</f>
        <v>0</v>
      </c>
      <c r="G30" s="40"/>
      <c r="H30" s="40"/>
      <c r="I30" s="129">
        <v>0.21</v>
      </c>
      <c r="J30" s="128">
        <f>ROUND(ROUND((SUM(BE81:BE123)),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43</v>
      </c>
      <c r="F31" s="128">
        <f>ROUND(SUM(BF81:BF123), 2)</f>
        <v>0</v>
      </c>
      <c r="G31" s="40"/>
      <c r="H31" s="40"/>
      <c r="I31" s="129">
        <v>0.15</v>
      </c>
      <c r="J31" s="128">
        <f>ROUND(ROUND((SUM(BF81:BF123)),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44</v>
      </c>
      <c r="F32" s="128">
        <f>ROUND(SUM(BG81:BG123),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45</v>
      </c>
      <c r="F33" s="128">
        <f>ROUND(SUM(BH81:BH123),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28">
        <f>ROUND(SUM(BI81:BI123),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47</v>
      </c>
      <c r="E36" s="77"/>
      <c r="F36" s="77"/>
      <c r="G36" s="132" t="s">
        <v>48</v>
      </c>
      <c r="H36" s="133" t="s">
        <v>49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108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4.45" customHeight="1">
      <c r="B45" s="39"/>
      <c r="C45" s="40"/>
      <c r="D45" s="40"/>
      <c r="E45" s="355" t="str">
        <f>E7</f>
        <v>Oprava objektu časomíry č.p. 1711</v>
      </c>
      <c r="F45" s="356"/>
      <c r="G45" s="356"/>
      <c r="H45" s="356"/>
      <c r="I45" s="116"/>
      <c r="J45" s="40"/>
      <c r="K45" s="43"/>
    </row>
    <row r="46" spans="2:11" s="1" customFormat="1" ht="14.45" customHeight="1">
      <c r="B46" s="39"/>
      <c r="C46" s="35" t="s">
        <v>106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6.149999999999999" customHeight="1">
      <c r="B47" s="39"/>
      <c r="C47" s="40"/>
      <c r="D47" s="40"/>
      <c r="E47" s="357" t="str">
        <f>E9</f>
        <v>06 - Elektronické komunikace</v>
      </c>
      <c r="F47" s="358"/>
      <c r="G47" s="358"/>
      <c r="H47" s="358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 xml:space="preserve"> </v>
      </c>
      <c r="G49" s="40"/>
      <c r="H49" s="40"/>
      <c r="I49" s="117" t="s">
        <v>25</v>
      </c>
      <c r="J49" s="118" t="str">
        <f>IF(J12="","",J12)</f>
        <v>10. 3. 2018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Město Č. Lípa</v>
      </c>
      <c r="G51" s="40"/>
      <c r="H51" s="40"/>
      <c r="I51" s="117" t="s">
        <v>33</v>
      </c>
      <c r="J51" s="324" t="str">
        <f>E21</f>
        <v>Ing. Vaněk</v>
      </c>
      <c r="K51" s="43"/>
    </row>
    <row r="52" spans="2:47" s="1" customFormat="1" ht="14.45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59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109</v>
      </c>
      <c r="D54" s="130"/>
      <c r="E54" s="130"/>
      <c r="F54" s="130"/>
      <c r="G54" s="130"/>
      <c r="H54" s="130"/>
      <c r="I54" s="143"/>
      <c r="J54" s="144" t="s">
        <v>110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111</v>
      </c>
      <c r="D56" s="40"/>
      <c r="E56" s="40"/>
      <c r="F56" s="40"/>
      <c r="G56" s="40"/>
      <c r="H56" s="40"/>
      <c r="I56" s="116"/>
      <c r="J56" s="126">
        <f>J81</f>
        <v>0</v>
      </c>
      <c r="K56" s="43"/>
      <c r="AU56" s="22" t="s">
        <v>112</v>
      </c>
    </row>
    <row r="57" spans="2:47" s="7" customFormat="1" ht="24.95" customHeight="1">
      <c r="B57" s="147"/>
      <c r="C57" s="148"/>
      <c r="D57" s="149" t="s">
        <v>1562</v>
      </c>
      <c r="E57" s="150"/>
      <c r="F57" s="150"/>
      <c r="G57" s="150"/>
      <c r="H57" s="150"/>
      <c r="I57" s="151"/>
      <c r="J57" s="152">
        <f>J82</f>
        <v>0</v>
      </c>
      <c r="K57" s="153"/>
    </row>
    <row r="58" spans="2:47" s="7" customFormat="1" ht="24.95" customHeight="1">
      <c r="B58" s="147"/>
      <c r="C58" s="148"/>
      <c r="D58" s="149" t="s">
        <v>1563</v>
      </c>
      <c r="E58" s="150"/>
      <c r="F58" s="150"/>
      <c r="G58" s="150"/>
      <c r="H58" s="150"/>
      <c r="I58" s="151"/>
      <c r="J58" s="152">
        <f>J95</f>
        <v>0</v>
      </c>
      <c r="K58" s="153"/>
    </row>
    <row r="59" spans="2:47" s="7" customFormat="1" ht="24.95" customHeight="1">
      <c r="B59" s="147"/>
      <c r="C59" s="148"/>
      <c r="D59" s="149" t="s">
        <v>1564</v>
      </c>
      <c r="E59" s="150"/>
      <c r="F59" s="150"/>
      <c r="G59" s="150"/>
      <c r="H59" s="150"/>
      <c r="I59" s="151"/>
      <c r="J59" s="152">
        <f>J101</f>
        <v>0</v>
      </c>
      <c r="K59" s="153"/>
    </row>
    <row r="60" spans="2:47" s="7" customFormat="1" ht="24.95" customHeight="1">
      <c r="B60" s="147"/>
      <c r="C60" s="148"/>
      <c r="D60" s="149" t="s">
        <v>1565</v>
      </c>
      <c r="E60" s="150"/>
      <c r="F60" s="150"/>
      <c r="G60" s="150"/>
      <c r="H60" s="150"/>
      <c r="I60" s="151"/>
      <c r="J60" s="152">
        <f>J115</f>
        <v>0</v>
      </c>
      <c r="K60" s="153"/>
    </row>
    <row r="61" spans="2:47" s="7" customFormat="1" ht="24.95" customHeight="1">
      <c r="B61" s="147"/>
      <c r="C61" s="148"/>
      <c r="D61" s="149" t="s">
        <v>1566</v>
      </c>
      <c r="E61" s="150"/>
      <c r="F61" s="150"/>
      <c r="G61" s="150"/>
      <c r="H61" s="150"/>
      <c r="I61" s="151"/>
      <c r="J61" s="152">
        <f>J118</f>
        <v>0</v>
      </c>
      <c r="K61" s="153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16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37"/>
      <c r="J63" s="55"/>
      <c r="K63" s="56"/>
    </row>
    <row r="67" spans="2:20" s="1" customFormat="1" ht="6.95" customHeight="1">
      <c r="B67" s="57"/>
      <c r="C67" s="58"/>
      <c r="D67" s="58"/>
      <c r="E67" s="58"/>
      <c r="F67" s="58"/>
      <c r="G67" s="58"/>
      <c r="H67" s="58"/>
      <c r="I67" s="140"/>
      <c r="J67" s="58"/>
      <c r="K67" s="58"/>
      <c r="L67" s="59"/>
    </row>
    <row r="68" spans="2:20" s="1" customFormat="1" ht="36.950000000000003" customHeight="1">
      <c r="B68" s="39"/>
      <c r="C68" s="60" t="s">
        <v>134</v>
      </c>
      <c r="D68" s="61"/>
      <c r="E68" s="61"/>
      <c r="F68" s="61"/>
      <c r="G68" s="61"/>
      <c r="H68" s="61"/>
      <c r="I68" s="161"/>
      <c r="J68" s="61"/>
      <c r="K68" s="61"/>
      <c r="L68" s="59"/>
    </row>
    <row r="69" spans="2:20" s="1" customFormat="1" ht="6.95" customHeight="1">
      <c r="B69" s="39"/>
      <c r="C69" s="61"/>
      <c r="D69" s="61"/>
      <c r="E69" s="61"/>
      <c r="F69" s="61"/>
      <c r="G69" s="61"/>
      <c r="H69" s="61"/>
      <c r="I69" s="161"/>
      <c r="J69" s="61"/>
      <c r="K69" s="61"/>
      <c r="L69" s="59"/>
    </row>
    <row r="70" spans="2:20" s="1" customFormat="1" ht="14.45" customHeight="1">
      <c r="B70" s="39"/>
      <c r="C70" s="63" t="s">
        <v>18</v>
      </c>
      <c r="D70" s="61"/>
      <c r="E70" s="61"/>
      <c r="F70" s="61"/>
      <c r="G70" s="61"/>
      <c r="H70" s="61"/>
      <c r="I70" s="161"/>
      <c r="J70" s="61"/>
      <c r="K70" s="61"/>
      <c r="L70" s="59"/>
    </row>
    <row r="71" spans="2:20" s="1" customFormat="1" ht="14.45" customHeight="1">
      <c r="B71" s="39"/>
      <c r="C71" s="61"/>
      <c r="D71" s="61"/>
      <c r="E71" s="360" t="str">
        <f>E7</f>
        <v>Oprava objektu časomíry č.p. 1711</v>
      </c>
      <c r="F71" s="361"/>
      <c r="G71" s="361"/>
      <c r="H71" s="361"/>
      <c r="I71" s="161"/>
      <c r="J71" s="61"/>
      <c r="K71" s="61"/>
      <c r="L71" s="59"/>
    </row>
    <row r="72" spans="2:20" s="1" customFormat="1" ht="14.45" customHeight="1">
      <c r="B72" s="39"/>
      <c r="C72" s="63" t="s">
        <v>106</v>
      </c>
      <c r="D72" s="61"/>
      <c r="E72" s="61"/>
      <c r="F72" s="61"/>
      <c r="G72" s="61"/>
      <c r="H72" s="61"/>
      <c r="I72" s="161"/>
      <c r="J72" s="61"/>
      <c r="K72" s="61"/>
      <c r="L72" s="59"/>
    </row>
    <row r="73" spans="2:20" s="1" customFormat="1" ht="16.149999999999999" customHeight="1">
      <c r="B73" s="39"/>
      <c r="C73" s="61"/>
      <c r="D73" s="61"/>
      <c r="E73" s="335" t="str">
        <f>E9</f>
        <v>06 - Elektronické komunikace</v>
      </c>
      <c r="F73" s="362"/>
      <c r="G73" s="362"/>
      <c r="H73" s="362"/>
      <c r="I73" s="161"/>
      <c r="J73" s="61"/>
      <c r="K73" s="61"/>
      <c r="L73" s="59"/>
    </row>
    <row r="74" spans="2:20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20" s="1" customFormat="1" ht="18" customHeight="1">
      <c r="B75" s="39"/>
      <c r="C75" s="63" t="s">
        <v>23</v>
      </c>
      <c r="D75" s="61"/>
      <c r="E75" s="61"/>
      <c r="F75" s="162" t="str">
        <f>F12</f>
        <v xml:space="preserve"> </v>
      </c>
      <c r="G75" s="61"/>
      <c r="H75" s="61"/>
      <c r="I75" s="163" t="s">
        <v>25</v>
      </c>
      <c r="J75" s="71" t="str">
        <f>IF(J12="","",J12)</f>
        <v>10. 3. 2018</v>
      </c>
      <c r="K75" s="61"/>
      <c r="L75" s="59"/>
    </row>
    <row r="76" spans="2:20" s="1" customFormat="1" ht="6.95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20" s="1" customFormat="1">
      <c r="B77" s="39"/>
      <c r="C77" s="63" t="s">
        <v>27</v>
      </c>
      <c r="D77" s="61"/>
      <c r="E77" s="61"/>
      <c r="F77" s="162" t="str">
        <f>E15</f>
        <v>Město Č. Lípa</v>
      </c>
      <c r="G77" s="61"/>
      <c r="H77" s="61"/>
      <c r="I77" s="163" t="s">
        <v>33</v>
      </c>
      <c r="J77" s="162" t="str">
        <f>E21</f>
        <v>Ing. Vaněk</v>
      </c>
      <c r="K77" s="61"/>
      <c r="L77" s="59"/>
    </row>
    <row r="78" spans="2:20" s="1" customFormat="1" ht="14.45" customHeight="1">
      <c r="B78" s="39"/>
      <c r="C78" s="63" t="s">
        <v>31</v>
      </c>
      <c r="D78" s="61"/>
      <c r="E78" s="61"/>
      <c r="F78" s="162" t="str">
        <f>IF(E18="","",E18)</f>
        <v/>
      </c>
      <c r="G78" s="61"/>
      <c r="H78" s="61"/>
      <c r="I78" s="161"/>
      <c r="J78" s="61"/>
      <c r="K78" s="61"/>
      <c r="L78" s="59"/>
    </row>
    <row r="79" spans="2:20" s="1" customFormat="1" ht="10.3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20" s="9" customFormat="1" ht="29.25" customHeight="1">
      <c r="B80" s="164"/>
      <c r="C80" s="165" t="s">
        <v>135</v>
      </c>
      <c r="D80" s="166" t="s">
        <v>56</v>
      </c>
      <c r="E80" s="166" t="s">
        <v>52</v>
      </c>
      <c r="F80" s="166" t="s">
        <v>136</v>
      </c>
      <c r="G80" s="166" t="s">
        <v>137</v>
      </c>
      <c r="H80" s="166" t="s">
        <v>138</v>
      </c>
      <c r="I80" s="167" t="s">
        <v>139</v>
      </c>
      <c r="J80" s="166" t="s">
        <v>110</v>
      </c>
      <c r="K80" s="168" t="s">
        <v>140</v>
      </c>
      <c r="L80" s="169"/>
      <c r="M80" s="79" t="s">
        <v>141</v>
      </c>
      <c r="N80" s="80" t="s">
        <v>41</v>
      </c>
      <c r="O80" s="80" t="s">
        <v>142</v>
      </c>
      <c r="P80" s="80" t="s">
        <v>143</v>
      </c>
      <c r="Q80" s="80" t="s">
        <v>144</v>
      </c>
      <c r="R80" s="80" t="s">
        <v>145</v>
      </c>
      <c r="S80" s="80" t="s">
        <v>146</v>
      </c>
      <c r="T80" s="81" t="s">
        <v>147</v>
      </c>
    </row>
    <row r="81" spans="2:65" s="1" customFormat="1" ht="29.25" customHeight="1">
      <c r="B81" s="39"/>
      <c r="C81" s="85" t="s">
        <v>111</v>
      </c>
      <c r="D81" s="61"/>
      <c r="E81" s="61"/>
      <c r="F81" s="61"/>
      <c r="G81" s="61"/>
      <c r="H81" s="61"/>
      <c r="I81" s="161"/>
      <c r="J81" s="170">
        <f>BK81</f>
        <v>0</v>
      </c>
      <c r="K81" s="61"/>
      <c r="L81" s="59"/>
      <c r="M81" s="82"/>
      <c r="N81" s="83"/>
      <c r="O81" s="83"/>
      <c r="P81" s="171">
        <f>P82+P95+P101+P115+P118</f>
        <v>0</v>
      </c>
      <c r="Q81" s="83"/>
      <c r="R81" s="171">
        <f>R82+R95+R101+R115+R118</f>
        <v>0</v>
      </c>
      <c r="S81" s="83"/>
      <c r="T81" s="172">
        <f>T82+T95+T101+T115+T118</f>
        <v>0</v>
      </c>
      <c r="AT81" s="22" t="s">
        <v>70</v>
      </c>
      <c r="AU81" s="22" t="s">
        <v>112</v>
      </c>
      <c r="BK81" s="173">
        <f>BK82+BK95+BK101+BK115+BK118</f>
        <v>0</v>
      </c>
    </row>
    <row r="82" spans="2:65" s="10" customFormat="1" ht="37.35" customHeight="1">
      <c r="B82" s="174"/>
      <c r="C82" s="175"/>
      <c r="D82" s="176" t="s">
        <v>70</v>
      </c>
      <c r="E82" s="177" t="s">
        <v>1352</v>
      </c>
      <c r="F82" s="177" t="s">
        <v>1567</v>
      </c>
      <c r="G82" s="175"/>
      <c r="H82" s="175"/>
      <c r="I82" s="178"/>
      <c r="J82" s="179">
        <f>BK82</f>
        <v>0</v>
      </c>
      <c r="K82" s="175"/>
      <c r="L82" s="180"/>
      <c r="M82" s="181"/>
      <c r="N82" s="182"/>
      <c r="O82" s="182"/>
      <c r="P82" s="183">
        <f>SUM(P83:P94)</f>
        <v>0</v>
      </c>
      <c r="Q82" s="182"/>
      <c r="R82" s="183">
        <f>SUM(R83:R94)</f>
        <v>0</v>
      </c>
      <c r="S82" s="182"/>
      <c r="T82" s="184">
        <f>SUM(T83:T94)</f>
        <v>0</v>
      </c>
      <c r="AR82" s="185" t="s">
        <v>79</v>
      </c>
      <c r="AT82" s="186" t="s">
        <v>70</v>
      </c>
      <c r="AU82" s="186" t="s">
        <v>71</v>
      </c>
      <c r="AY82" s="185" t="s">
        <v>150</v>
      </c>
      <c r="BK82" s="187">
        <f>SUM(BK83:BK94)</f>
        <v>0</v>
      </c>
    </row>
    <row r="83" spans="2:65" s="1" customFormat="1" ht="14.45" customHeight="1">
      <c r="B83" s="39"/>
      <c r="C83" s="190" t="s">
        <v>81</v>
      </c>
      <c r="D83" s="190" t="s">
        <v>152</v>
      </c>
      <c r="E83" s="191" t="s">
        <v>1555</v>
      </c>
      <c r="F83" s="192" t="s">
        <v>1568</v>
      </c>
      <c r="G83" s="193" t="s">
        <v>1356</v>
      </c>
      <c r="H83" s="194">
        <v>1</v>
      </c>
      <c r="I83" s="195"/>
      <c r="J83" s="196">
        <f t="shared" ref="J83:J94" si="0">ROUND(I83*H83,2)</f>
        <v>0</v>
      </c>
      <c r="K83" s="192" t="s">
        <v>21</v>
      </c>
      <c r="L83" s="59"/>
      <c r="M83" s="197" t="s">
        <v>21</v>
      </c>
      <c r="N83" s="198" t="s">
        <v>42</v>
      </c>
      <c r="O83" s="40"/>
      <c r="P83" s="199">
        <f t="shared" ref="P83:P94" si="1">O83*H83</f>
        <v>0</v>
      </c>
      <c r="Q83" s="199">
        <v>0</v>
      </c>
      <c r="R83" s="199">
        <f t="shared" ref="R83:R94" si="2">Q83*H83</f>
        <v>0</v>
      </c>
      <c r="S83" s="199">
        <v>0</v>
      </c>
      <c r="T83" s="200">
        <f t="shared" ref="T83:T94" si="3">S83*H83</f>
        <v>0</v>
      </c>
      <c r="AR83" s="22" t="s">
        <v>157</v>
      </c>
      <c r="AT83" s="22" t="s">
        <v>152</v>
      </c>
      <c r="AU83" s="22" t="s">
        <v>79</v>
      </c>
      <c r="AY83" s="22" t="s">
        <v>150</v>
      </c>
      <c r="BE83" s="201">
        <f t="shared" ref="BE83:BE94" si="4">IF(N83="základní",J83,0)</f>
        <v>0</v>
      </c>
      <c r="BF83" s="201">
        <f t="shared" ref="BF83:BF94" si="5">IF(N83="snížená",J83,0)</f>
        <v>0</v>
      </c>
      <c r="BG83" s="201">
        <f t="shared" ref="BG83:BG94" si="6">IF(N83="zákl. přenesená",J83,0)</f>
        <v>0</v>
      </c>
      <c r="BH83" s="201">
        <f t="shared" ref="BH83:BH94" si="7">IF(N83="sníž. přenesená",J83,0)</f>
        <v>0</v>
      </c>
      <c r="BI83" s="201">
        <f t="shared" ref="BI83:BI94" si="8">IF(N83="nulová",J83,0)</f>
        <v>0</v>
      </c>
      <c r="BJ83" s="22" t="s">
        <v>79</v>
      </c>
      <c r="BK83" s="201">
        <f t="shared" ref="BK83:BK94" si="9">ROUND(I83*H83,2)</f>
        <v>0</v>
      </c>
      <c r="BL83" s="22" t="s">
        <v>157</v>
      </c>
      <c r="BM83" s="22" t="s">
        <v>81</v>
      </c>
    </row>
    <row r="84" spans="2:65" s="1" customFormat="1" ht="14.45" customHeight="1">
      <c r="B84" s="39"/>
      <c r="C84" s="190" t="s">
        <v>166</v>
      </c>
      <c r="D84" s="190" t="s">
        <v>152</v>
      </c>
      <c r="E84" s="191" t="s">
        <v>1558</v>
      </c>
      <c r="F84" s="192" t="s">
        <v>1569</v>
      </c>
      <c r="G84" s="193" t="s">
        <v>1356</v>
      </c>
      <c r="H84" s="194">
        <v>1</v>
      </c>
      <c r="I84" s="195"/>
      <c r="J84" s="196">
        <f t="shared" si="0"/>
        <v>0</v>
      </c>
      <c r="K84" s="192" t="s">
        <v>21</v>
      </c>
      <c r="L84" s="59"/>
      <c r="M84" s="197" t="s">
        <v>21</v>
      </c>
      <c r="N84" s="198" t="s">
        <v>42</v>
      </c>
      <c r="O84" s="40"/>
      <c r="P84" s="199">
        <f t="shared" si="1"/>
        <v>0</v>
      </c>
      <c r="Q84" s="199">
        <v>0</v>
      </c>
      <c r="R84" s="199">
        <f t="shared" si="2"/>
        <v>0</v>
      </c>
      <c r="S84" s="199">
        <v>0</v>
      </c>
      <c r="T84" s="200">
        <f t="shared" si="3"/>
        <v>0</v>
      </c>
      <c r="AR84" s="22" t="s">
        <v>157</v>
      </c>
      <c r="AT84" s="22" t="s">
        <v>152</v>
      </c>
      <c r="AU84" s="22" t="s">
        <v>79</v>
      </c>
      <c r="AY84" s="22" t="s">
        <v>150</v>
      </c>
      <c r="BE84" s="201">
        <f t="shared" si="4"/>
        <v>0</v>
      </c>
      <c r="BF84" s="201">
        <f t="shared" si="5"/>
        <v>0</v>
      </c>
      <c r="BG84" s="201">
        <f t="shared" si="6"/>
        <v>0</v>
      </c>
      <c r="BH84" s="201">
        <f t="shared" si="7"/>
        <v>0</v>
      </c>
      <c r="BI84" s="201">
        <f t="shared" si="8"/>
        <v>0</v>
      </c>
      <c r="BJ84" s="22" t="s">
        <v>79</v>
      </c>
      <c r="BK84" s="201">
        <f t="shared" si="9"/>
        <v>0</v>
      </c>
      <c r="BL84" s="22" t="s">
        <v>157</v>
      </c>
      <c r="BM84" s="22" t="s">
        <v>157</v>
      </c>
    </row>
    <row r="85" spans="2:65" s="1" customFormat="1" ht="14.45" customHeight="1">
      <c r="B85" s="39"/>
      <c r="C85" s="190" t="s">
        <v>157</v>
      </c>
      <c r="D85" s="190" t="s">
        <v>152</v>
      </c>
      <c r="E85" s="191" t="s">
        <v>1570</v>
      </c>
      <c r="F85" s="192" t="s">
        <v>1571</v>
      </c>
      <c r="G85" s="193" t="s">
        <v>1356</v>
      </c>
      <c r="H85" s="194">
        <v>2</v>
      </c>
      <c r="I85" s="195"/>
      <c r="J85" s="196">
        <f t="shared" si="0"/>
        <v>0</v>
      </c>
      <c r="K85" s="192" t="s">
        <v>21</v>
      </c>
      <c r="L85" s="59"/>
      <c r="M85" s="197" t="s">
        <v>21</v>
      </c>
      <c r="N85" s="198" t="s">
        <v>42</v>
      </c>
      <c r="O85" s="40"/>
      <c r="P85" s="199">
        <f t="shared" si="1"/>
        <v>0</v>
      </c>
      <c r="Q85" s="199">
        <v>0</v>
      </c>
      <c r="R85" s="199">
        <f t="shared" si="2"/>
        <v>0</v>
      </c>
      <c r="S85" s="199">
        <v>0</v>
      </c>
      <c r="T85" s="200">
        <f t="shared" si="3"/>
        <v>0</v>
      </c>
      <c r="AR85" s="22" t="s">
        <v>157</v>
      </c>
      <c r="AT85" s="22" t="s">
        <v>152</v>
      </c>
      <c r="AU85" s="22" t="s">
        <v>79</v>
      </c>
      <c r="AY85" s="22" t="s">
        <v>150</v>
      </c>
      <c r="BE85" s="201">
        <f t="shared" si="4"/>
        <v>0</v>
      </c>
      <c r="BF85" s="201">
        <f t="shared" si="5"/>
        <v>0</v>
      </c>
      <c r="BG85" s="201">
        <f t="shared" si="6"/>
        <v>0</v>
      </c>
      <c r="BH85" s="201">
        <f t="shared" si="7"/>
        <v>0</v>
      </c>
      <c r="BI85" s="201">
        <f t="shared" si="8"/>
        <v>0</v>
      </c>
      <c r="BJ85" s="22" t="s">
        <v>79</v>
      </c>
      <c r="BK85" s="201">
        <f t="shared" si="9"/>
        <v>0</v>
      </c>
      <c r="BL85" s="22" t="s">
        <v>157</v>
      </c>
      <c r="BM85" s="22" t="s">
        <v>179</v>
      </c>
    </row>
    <row r="86" spans="2:65" s="1" customFormat="1" ht="14.45" customHeight="1">
      <c r="B86" s="39"/>
      <c r="C86" s="190" t="s">
        <v>175</v>
      </c>
      <c r="D86" s="190" t="s">
        <v>152</v>
      </c>
      <c r="E86" s="191" t="s">
        <v>1572</v>
      </c>
      <c r="F86" s="192" t="s">
        <v>1573</v>
      </c>
      <c r="G86" s="193" t="s">
        <v>1574</v>
      </c>
      <c r="H86" s="194">
        <v>1</v>
      </c>
      <c r="I86" s="195"/>
      <c r="J86" s="196">
        <f t="shared" si="0"/>
        <v>0</v>
      </c>
      <c r="K86" s="192" t="s">
        <v>21</v>
      </c>
      <c r="L86" s="59"/>
      <c r="M86" s="197" t="s">
        <v>21</v>
      </c>
      <c r="N86" s="198" t="s">
        <v>42</v>
      </c>
      <c r="O86" s="40"/>
      <c r="P86" s="199">
        <f t="shared" si="1"/>
        <v>0</v>
      </c>
      <c r="Q86" s="199">
        <v>0</v>
      </c>
      <c r="R86" s="199">
        <f t="shared" si="2"/>
        <v>0</v>
      </c>
      <c r="S86" s="199">
        <v>0</v>
      </c>
      <c r="T86" s="200">
        <f t="shared" si="3"/>
        <v>0</v>
      </c>
      <c r="AR86" s="22" t="s">
        <v>157</v>
      </c>
      <c r="AT86" s="22" t="s">
        <v>152</v>
      </c>
      <c r="AU86" s="22" t="s">
        <v>79</v>
      </c>
      <c r="AY86" s="22" t="s">
        <v>150</v>
      </c>
      <c r="BE86" s="201">
        <f t="shared" si="4"/>
        <v>0</v>
      </c>
      <c r="BF86" s="201">
        <f t="shared" si="5"/>
        <v>0</v>
      </c>
      <c r="BG86" s="201">
        <f t="shared" si="6"/>
        <v>0</v>
      </c>
      <c r="BH86" s="201">
        <f t="shared" si="7"/>
        <v>0</v>
      </c>
      <c r="BI86" s="201">
        <f t="shared" si="8"/>
        <v>0</v>
      </c>
      <c r="BJ86" s="22" t="s">
        <v>79</v>
      </c>
      <c r="BK86" s="201">
        <f t="shared" si="9"/>
        <v>0</v>
      </c>
      <c r="BL86" s="22" t="s">
        <v>157</v>
      </c>
      <c r="BM86" s="22" t="s">
        <v>183</v>
      </c>
    </row>
    <row r="87" spans="2:65" s="1" customFormat="1" ht="14.45" customHeight="1">
      <c r="B87" s="39"/>
      <c r="C87" s="190" t="s">
        <v>179</v>
      </c>
      <c r="D87" s="190" t="s">
        <v>152</v>
      </c>
      <c r="E87" s="191" t="s">
        <v>1575</v>
      </c>
      <c r="F87" s="192" t="s">
        <v>1576</v>
      </c>
      <c r="G87" s="193" t="s">
        <v>1356</v>
      </c>
      <c r="H87" s="194">
        <v>5</v>
      </c>
      <c r="I87" s="195"/>
      <c r="J87" s="196">
        <f t="shared" si="0"/>
        <v>0</v>
      </c>
      <c r="K87" s="192" t="s">
        <v>21</v>
      </c>
      <c r="L87" s="59"/>
      <c r="M87" s="197" t="s">
        <v>21</v>
      </c>
      <c r="N87" s="198" t="s">
        <v>42</v>
      </c>
      <c r="O87" s="40"/>
      <c r="P87" s="199">
        <f t="shared" si="1"/>
        <v>0</v>
      </c>
      <c r="Q87" s="199">
        <v>0</v>
      </c>
      <c r="R87" s="199">
        <f t="shared" si="2"/>
        <v>0</v>
      </c>
      <c r="S87" s="199">
        <v>0</v>
      </c>
      <c r="T87" s="200">
        <f t="shared" si="3"/>
        <v>0</v>
      </c>
      <c r="AR87" s="22" t="s">
        <v>157</v>
      </c>
      <c r="AT87" s="22" t="s">
        <v>152</v>
      </c>
      <c r="AU87" s="22" t="s">
        <v>79</v>
      </c>
      <c r="AY87" s="22" t="s">
        <v>150</v>
      </c>
      <c r="BE87" s="201">
        <f t="shared" si="4"/>
        <v>0</v>
      </c>
      <c r="BF87" s="201">
        <f t="shared" si="5"/>
        <v>0</v>
      </c>
      <c r="BG87" s="201">
        <f t="shared" si="6"/>
        <v>0</v>
      </c>
      <c r="BH87" s="201">
        <f t="shared" si="7"/>
        <v>0</v>
      </c>
      <c r="BI87" s="201">
        <f t="shared" si="8"/>
        <v>0</v>
      </c>
      <c r="BJ87" s="22" t="s">
        <v>79</v>
      </c>
      <c r="BK87" s="201">
        <f t="shared" si="9"/>
        <v>0</v>
      </c>
      <c r="BL87" s="22" t="s">
        <v>157</v>
      </c>
      <c r="BM87" s="22" t="s">
        <v>202</v>
      </c>
    </row>
    <row r="88" spans="2:65" s="1" customFormat="1" ht="14.45" customHeight="1">
      <c r="B88" s="39"/>
      <c r="C88" s="190" t="s">
        <v>186</v>
      </c>
      <c r="D88" s="190" t="s">
        <v>152</v>
      </c>
      <c r="E88" s="191" t="s">
        <v>1577</v>
      </c>
      <c r="F88" s="192" t="s">
        <v>1578</v>
      </c>
      <c r="G88" s="193" t="s">
        <v>1356</v>
      </c>
      <c r="H88" s="194">
        <v>5</v>
      </c>
      <c r="I88" s="195"/>
      <c r="J88" s="196">
        <f t="shared" si="0"/>
        <v>0</v>
      </c>
      <c r="K88" s="192" t="s">
        <v>21</v>
      </c>
      <c r="L88" s="59"/>
      <c r="M88" s="197" t="s">
        <v>21</v>
      </c>
      <c r="N88" s="198" t="s">
        <v>42</v>
      </c>
      <c r="O88" s="40"/>
      <c r="P88" s="199">
        <f t="shared" si="1"/>
        <v>0</v>
      </c>
      <c r="Q88" s="199">
        <v>0</v>
      </c>
      <c r="R88" s="199">
        <f t="shared" si="2"/>
        <v>0</v>
      </c>
      <c r="S88" s="199">
        <v>0</v>
      </c>
      <c r="T88" s="200">
        <f t="shared" si="3"/>
        <v>0</v>
      </c>
      <c r="AR88" s="22" t="s">
        <v>157</v>
      </c>
      <c r="AT88" s="22" t="s">
        <v>152</v>
      </c>
      <c r="AU88" s="22" t="s">
        <v>79</v>
      </c>
      <c r="AY88" s="22" t="s">
        <v>150</v>
      </c>
      <c r="BE88" s="201">
        <f t="shared" si="4"/>
        <v>0</v>
      </c>
      <c r="BF88" s="201">
        <f t="shared" si="5"/>
        <v>0</v>
      </c>
      <c r="BG88" s="201">
        <f t="shared" si="6"/>
        <v>0</v>
      </c>
      <c r="BH88" s="201">
        <f t="shared" si="7"/>
        <v>0</v>
      </c>
      <c r="BI88" s="201">
        <f t="shared" si="8"/>
        <v>0</v>
      </c>
      <c r="BJ88" s="22" t="s">
        <v>79</v>
      </c>
      <c r="BK88" s="201">
        <f t="shared" si="9"/>
        <v>0</v>
      </c>
      <c r="BL88" s="22" t="s">
        <v>157</v>
      </c>
      <c r="BM88" s="22" t="s">
        <v>213</v>
      </c>
    </row>
    <row r="89" spans="2:65" s="1" customFormat="1" ht="14.45" customHeight="1">
      <c r="B89" s="39"/>
      <c r="C89" s="190" t="s">
        <v>183</v>
      </c>
      <c r="D89" s="190" t="s">
        <v>152</v>
      </c>
      <c r="E89" s="191" t="s">
        <v>1579</v>
      </c>
      <c r="F89" s="192" t="s">
        <v>1580</v>
      </c>
      <c r="G89" s="193" t="s">
        <v>1356</v>
      </c>
      <c r="H89" s="194">
        <v>1</v>
      </c>
      <c r="I89" s="195"/>
      <c r="J89" s="196">
        <f t="shared" si="0"/>
        <v>0</v>
      </c>
      <c r="K89" s="192" t="s">
        <v>21</v>
      </c>
      <c r="L89" s="59"/>
      <c r="M89" s="197" t="s">
        <v>21</v>
      </c>
      <c r="N89" s="198" t="s">
        <v>42</v>
      </c>
      <c r="O89" s="40"/>
      <c r="P89" s="199">
        <f t="shared" si="1"/>
        <v>0</v>
      </c>
      <c r="Q89" s="199">
        <v>0</v>
      </c>
      <c r="R89" s="199">
        <f t="shared" si="2"/>
        <v>0</v>
      </c>
      <c r="S89" s="199">
        <v>0</v>
      </c>
      <c r="T89" s="200">
        <f t="shared" si="3"/>
        <v>0</v>
      </c>
      <c r="AR89" s="22" t="s">
        <v>157</v>
      </c>
      <c r="AT89" s="22" t="s">
        <v>152</v>
      </c>
      <c r="AU89" s="22" t="s">
        <v>79</v>
      </c>
      <c r="AY89" s="22" t="s">
        <v>150</v>
      </c>
      <c r="BE89" s="201">
        <f t="shared" si="4"/>
        <v>0</v>
      </c>
      <c r="BF89" s="201">
        <f t="shared" si="5"/>
        <v>0</v>
      </c>
      <c r="BG89" s="201">
        <f t="shared" si="6"/>
        <v>0</v>
      </c>
      <c r="BH89" s="201">
        <f t="shared" si="7"/>
        <v>0</v>
      </c>
      <c r="BI89" s="201">
        <f t="shared" si="8"/>
        <v>0</v>
      </c>
      <c r="BJ89" s="22" t="s">
        <v>79</v>
      </c>
      <c r="BK89" s="201">
        <f t="shared" si="9"/>
        <v>0</v>
      </c>
      <c r="BL89" s="22" t="s">
        <v>157</v>
      </c>
      <c r="BM89" s="22" t="s">
        <v>223</v>
      </c>
    </row>
    <row r="90" spans="2:65" s="1" customFormat="1" ht="14.45" customHeight="1">
      <c r="B90" s="39"/>
      <c r="C90" s="190" t="s">
        <v>196</v>
      </c>
      <c r="D90" s="190" t="s">
        <v>152</v>
      </c>
      <c r="E90" s="191" t="s">
        <v>1581</v>
      </c>
      <c r="F90" s="192" t="s">
        <v>1582</v>
      </c>
      <c r="G90" s="193" t="s">
        <v>1356</v>
      </c>
      <c r="H90" s="194">
        <v>1</v>
      </c>
      <c r="I90" s="195"/>
      <c r="J90" s="196">
        <f t="shared" si="0"/>
        <v>0</v>
      </c>
      <c r="K90" s="192" t="s">
        <v>21</v>
      </c>
      <c r="L90" s="59"/>
      <c r="M90" s="197" t="s">
        <v>21</v>
      </c>
      <c r="N90" s="198" t="s">
        <v>42</v>
      </c>
      <c r="O90" s="40"/>
      <c r="P90" s="199">
        <f t="shared" si="1"/>
        <v>0</v>
      </c>
      <c r="Q90" s="199">
        <v>0</v>
      </c>
      <c r="R90" s="199">
        <f t="shared" si="2"/>
        <v>0</v>
      </c>
      <c r="S90" s="199">
        <v>0</v>
      </c>
      <c r="T90" s="200">
        <f t="shared" si="3"/>
        <v>0</v>
      </c>
      <c r="AR90" s="22" t="s">
        <v>157</v>
      </c>
      <c r="AT90" s="22" t="s">
        <v>152</v>
      </c>
      <c r="AU90" s="22" t="s">
        <v>79</v>
      </c>
      <c r="AY90" s="22" t="s">
        <v>150</v>
      </c>
      <c r="BE90" s="201">
        <f t="shared" si="4"/>
        <v>0</v>
      </c>
      <c r="BF90" s="201">
        <f t="shared" si="5"/>
        <v>0</v>
      </c>
      <c r="BG90" s="201">
        <f t="shared" si="6"/>
        <v>0</v>
      </c>
      <c r="BH90" s="201">
        <f t="shared" si="7"/>
        <v>0</v>
      </c>
      <c r="BI90" s="201">
        <f t="shared" si="8"/>
        <v>0</v>
      </c>
      <c r="BJ90" s="22" t="s">
        <v>79</v>
      </c>
      <c r="BK90" s="201">
        <f t="shared" si="9"/>
        <v>0</v>
      </c>
      <c r="BL90" s="22" t="s">
        <v>157</v>
      </c>
      <c r="BM90" s="22" t="s">
        <v>232</v>
      </c>
    </row>
    <row r="91" spans="2:65" s="1" customFormat="1" ht="14.45" customHeight="1">
      <c r="B91" s="39"/>
      <c r="C91" s="190" t="s">
        <v>202</v>
      </c>
      <c r="D91" s="190" t="s">
        <v>152</v>
      </c>
      <c r="E91" s="191" t="s">
        <v>1583</v>
      </c>
      <c r="F91" s="192" t="s">
        <v>1584</v>
      </c>
      <c r="G91" s="193" t="s">
        <v>1356</v>
      </c>
      <c r="H91" s="194">
        <v>7</v>
      </c>
      <c r="I91" s="195"/>
      <c r="J91" s="196">
        <f t="shared" si="0"/>
        <v>0</v>
      </c>
      <c r="K91" s="192" t="s">
        <v>21</v>
      </c>
      <c r="L91" s="59"/>
      <c r="M91" s="197" t="s">
        <v>21</v>
      </c>
      <c r="N91" s="198" t="s">
        <v>42</v>
      </c>
      <c r="O91" s="40"/>
      <c r="P91" s="199">
        <f t="shared" si="1"/>
        <v>0</v>
      </c>
      <c r="Q91" s="199">
        <v>0</v>
      </c>
      <c r="R91" s="199">
        <f t="shared" si="2"/>
        <v>0</v>
      </c>
      <c r="S91" s="199">
        <v>0</v>
      </c>
      <c r="T91" s="200">
        <f t="shared" si="3"/>
        <v>0</v>
      </c>
      <c r="AR91" s="22" t="s">
        <v>157</v>
      </c>
      <c r="AT91" s="22" t="s">
        <v>152</v>
      </c>
      <c r="AU91" s="22" t="s">
        <v>79</v>
      </c>
      <c r="AY91" s="22" t="s">
        <v>150</v>
      </c>
      <c r="BE91" s="201">
        <f t="shared" si="4"/>
        <v>0</v>
      </c>
      <c r="BF91" s="201">
        <f t="shared" si="5"/>
        <v>0</v>
      </c>
      <c r="BG91" s="201">
        <f t="shared" si="6"/>
        <v>0</v>
      </c>
      <c r="BH91" s="201">
        <f t="shared" si="7"/>
        <v>0</v>
      </c>
      <c r="BI91" s="201">
        <f t="shared" si="8"/>
        <v>0</v>
      </c>
      <c r="BJ91" s="22" t="s">
        <v>79</v>
      </c>
      <c r="BK91" s="201">
        <f t="shared" si="9"/>
        <v>0</v>
      </c>
      <c r="BL91" s="22" t="s">
        <v>157</v>
      </c>
      <c r="BM91" s="22" t="s">
        <v>242</v>
      </c>
    </row>
    <row r="92" spans="2:65" s="1" customFormat="1" ht="14.45" customHeight="1">
      <c r="B92" s="39"/>
      <c r="C92" s="190" t="s">
        <v>209</v>
      </c>
      <c r="D92" s="190" t="s">
        <v>152</v>
      </c>
      <c r="E92" s="191" t="s">
        <v>1585</v>
      </c>
      <c r="F92" s="192" t="s">
        <v>1586</v>
      </c>
      <c r="G92" s="193" t="s">
        <v>1356</v>
      </c>
      <c r="H92" s="194">
        <v>4</v>
      </c>
      <c r="I92" s="195"/>
      <c r="J92" s="196">
        <f t="shared" si="0"/>
        <v>0</v>
      </c>
      <c r="K92" s="192" t="s">
        <v>21</v>
      </c>
      <c r="L92" s="59"/>
      <c r="M92" s="197" t="s">
        <v>21</v>
      </c>
      <c r="N92" s="198" t="s">
        <v>42</v>
      </c>
      <c r="O92" s="40"/>
      <c r="P92" s="199">
        <f t="shared" si="1"/>
        <v>0</v>
      </c>
      <c r="Q92" s="199">
        <v>0</v>
      </c>
      <c r="R92" s="199">
        <f t="shared" si="2"/>
        <v>0</v>
      </c>
      <c r="S92" s="199">
        <v>0</v>
      </c>
      <c r="T92" s="200">
        <f t="shared" si="3"/>
        <v>0</v>
      </c>
      <c r="AR92" s="22" t="s">
        <v>157</v>
      </c>
      <c r="AT92" s="22" t="s">
        <v>152</v>
      </c>
      <c r="AU92" s="22" t="s">
        <v>79</v>
      </c>
      <c r="AY92" s="22" t="s">
        <v>150</v>
      </c>
      <c r="BE92" s="201">
        <f t="shared" si="4"/>
        <v>0</v>
      </c>
      <c r="BF92" s="201">
        <f t="shared" si="5"/>
        <v>0</v>
      </c>
      <c r="BG92" s="201">
        <f t="shared" si="6"/>
        <v>0</v>
      </c>
      <c r="BH92" s="201">
        <f t="shared" si="7"/>
        <v>0</v>
      </c>
      <c r="BI92" s="201">
        <f t="shared" si="8"/>
        <v>0</v>
      </c>
      <c r="BJ92" s="22" t="s">
        <v>79</v>
      </c>
      <c r="BK92" s="201">
        <f t="shared" si="9"/>
        <v>0</v>
      </c>
      <c r="BL92" s="22" t="s">
        <v>157</v>
      </c>
      <c r="BM92" s="22" t="s">
        <v>255</v>
      </c>
    </row>
    <row r="93" spans="2:65" s="1" customFormat="1" ht="14.45" customHeight="1">
      <c r="B93" s="39"/>
      <c r="C93" s="190" t="s">
        <v>213</v>
      </c>
      <c r="D93" s="190" t="s">
        <v>152</v>
      </c>
      <c r="E93" s="191" t="s">
        <v>1587</v>
      </c>
      <c r="F93" s="192" t="s">
        <v>1588</v>
      </c>
      <c r="G93" s="193" t="s">
        <v>1356</v>
      </c>
      <c r="H93" s="194">
        <v>1</v>
      </c>
      <c r="I93" s="195"/>
      <c r="J93" s="196">
        <f t="shared" si="0"/>
        <v>0</v>
      </c>
      <c r="K93" s="192" t="s">
        <v>21</v>
      </c>
      <c r="L93" s="59"/>
      <c r="M93" s="197" t="s">
        <v>21</v>
      </c>
      <c r="N93" s="198" t="s">
        <v>42</v>
      </c>
      <c r="O93" s="40"/>
      <c r="P93" s="199">
        <f t="shared" si="1"/>
        <v>0</v>
      </c>
      <c r="Q93" s="199">
        <v>0</v>
      </c>
      <c r="R93" s="199">
        <f t="shared" si="2"/>
        <v>0</v>
      </c>
      <c r="S93" s="199">
        <v>0</v>
      </c>
      <c r="T93" s="200">
        <f t="shared" si="3"/>
        <v>0</v>
      </c>
      <c r="AR93" s="22" t="s">
        <v>157</v>
      </c>
      <c r="AT93" s="22" t="s">
        <v>152</v>
      </c>
      <c r="AU93" s="22" t="s">
        <v>79</v>
      </c>
      <c r="AY93" s="22" t="s">
        <v>150</v>
      </c>
      <c r="BE93" s="201">
        <f t="shared" si="4"/>
        <v>0</v>
      </c>
      <c r="BF93" s="201">
        <f t="shared" si="5"/>
        <v>0</v>
      </c>
      <c r="BG93" s="201">
        <f t="shared" si="6"/>
        <v>0</v>
      </c>
      <c r="BH93" s="201">
        <f t="shared" si="7"/>
        <v>0</v>
      </c>
      <c r="BI93" s="201">
        <f t="shared" si="8"/>
        <v>0</v>
      </c>
      <c r="BJ93" s="22" t="s">
        <v>79</v>
      </c>
      <c r="BK93" s="201">
        <f t="shared" si="9"/>
        <v>0</v>
      </c>
      <c r="BL93" s="22" t="s">
        <v>157</v>
      </c>
      <c r="BM93" s="22" t="s">
        <v>263</v>
      </c>
    </row>
    <row r="94" spans="2:65" s="1" customFormat="1" ht="14.45" customHeight="1">
      <c r="B94" s="39"/>
      <c r="C94" s="190" t="s">
        <v>218</v>
      </c>
      <c r="D94" s="190" t="s">
        <v>152</v>
      </c>
      <c r="E94" s="191" t="s">
        <v>1589</v>
      </c>
      <c r="F94" s="192" t="s">
        <v>1590</v>
      </c>
      <c r="G94" s="193" t="s">
        <v>1356</v>
      </c>
      <c r="H94" s="194">
        <v>1</v>
      </c>
      <c r="I94" s="195"/>
      <c r="J94" s="196">
        <f t="shared" si="0"/>
        <v>0</v>
      </c>
      <c r="K94" s="192" t="s">
        <v>21</v>
      </c>
      <c r="L94" s="59"/>
      <c r="M94" s="197" t="s">
        <v>21</v>
      </c>
      <c r="N94" s="198" t="s">
        <v>42</v>
      </c>
      <c r="O94" s="40"/>
      <c r="P94" s="199">
        <f t="shared" si="1"/>
        <v>0</v>
      </c>
      <c r="Q94" s="199">
        <v>0</v>
      </c>
      <c r="R94" s="199">
        <f t="shared" si="2"/>
        <v>0</v>
      </c>
      <c r="S94" s="199">
        <v>0</v>
      </c>
      <c r="T94" s="200">
        <f t="shared" si="3"/>
        <v>0</v>
      </c>
      <c r="AR94" s="22" t="s">
        <v>157</v>
      </c>
      <c r="AT94" s="22" t="s">
        <v>152</v>
      </c>
      <c r="AU94" s="22" t="s">
        <v>79</v>
      </c>
      <c r="AY94" s="22" t="s">
        <v>150</v>
      </c>
      <c r="BE94" s="201">
        <f t="shared" si="4"/>
        <v>0</v>
      </c>
      <c r="BF94" s="201">
        <f t="shared" si="5"/>
        <v>0</v>
      </c>
      <c r="BG94" s="201">
        <f t="shared" si="6"/>
        <v>0</v>
      </c>
      <c r="BH94" s="201">
        <f t="shared" si="7"/>
        <v>0</v>
      </c>
      <c r="BI94" s="201">
        <f t="shared" si="8"/>
        <v>0</v>
      </c>
      <c r="BJ94" s="22" t="s">
        <v>79</v>
      </c>
      <c r="BK94" s="201">
        <f t="shared" si="9"/>
        <v>0</v>
      </c>
      <c r="BL94" s="22" t="s">
        <v>157</v>
      </c>
      <c r="BM94" s="22" t="s">
        <v>276</v>
      </c>
    </row>
    <row r="95" spans="2:65" s="10" customFormat="1" ht="37.35" customHeight="1">
      <c r="B95" s="174"/>
      <c r="C95" s="175"/>
      <c r="D95" s="176" t="s">
        <v>70</v>
      </c>
      <c r="E95" s="177" t="s">
        <v>1361</v>
      </c>
      <c r="F95" s="177" t="s">
        <v>1591</v>
      </c>
      <c r="G95" s="175"/>
      <c r="H95" s="175"/>
      <c r="I95" s="178"/>
      <c r="J95" s="179">
        <f>BK95</f>
        <v>0</v>
      </c>
      <c r="K95" s="175"/>
      <c r="L95" s="180"/>
      <c r="M95" s="181"/>
      <c r="N95" s="182"/>
      <c r="O95" s="182"/>
      <c r="P95" s="183">
        <f>SUM(P96:P100)</f>
        <v>0</v>
      </c>
      <c r="Q95" s="182"/>
      <c r="R95" s="183">
        <f>SUM(R96:R100)</f>
        <v>0</v>
      </c>
      <c r="S95" s="182"/>
      <c r="T95" s="184">
        <f>SUM(T96:T100)</f>
        <v>0</v>
      </c>
      <c r="AR95" s="185" t="s">
        <v>79</v>
      </c>
      <c r="AT95" s="186" t="s">
        <v>70</v>
      </c>
      <c r="AU95" s="186" t="s">
        <v>71</v>
      </c>
      <c r="AY95" s="185" t="s">
        <v>150</v>
      </c>
      <c r="BK95" s="187">
        <f>SUM(BK96:BK100)</f>
        <v>0</v>
      </c>
    </row>
    <row r="96" spans="2:65" s="1" customFormat="1" ht="14.45" customHeight="1">
      <c r="B96" s="39"/>
      <c r="C96" s="190" t="s">
        <v>10</v>
      </c>
      <c r="D96" s="190" t="s">
        <v>152</v>
      </c>
      <c r="E96" s="191" t="s">
        <v>1592</v>
      </c>
      <c r="F96" s="192" t="s">
        <v>1593</v>
      </c>
      <c r="G96" s="193" t="s">
        <v>1356</v>
      </c>
      <c r="H96" s="194">
        <v>1</v>
      </c>
      <c r="I96" s="195"/>
      <c r="J96" s="196">
        <f>ROUND(I96*H96,2)</f>
        <v>0</v>
      </c>
      <c r="K96" s="192" t="s">
        <v>21</v>
      </c>
      <c r="L96" s="59"/>
      <c r="M96" s="197" t="s">
        <v>21</v>
      </c>
      <c r="N96" s="198" t="s">
        <v>42</v>
      </c>
      <c r="O96" s="40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AR96" s="22" t="s">
        <v>157</v>
      </c>
      <c r="AT96" s="22" t="s">
        <v>152</v>
      </c>
      <c r="AU96" s="22" t="s">
        <v>79</v>
      </c>
      <c r="AY96" s="22" t="s">
        <v>150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2" t="s">
        <v>79</v>
      </c>
      <c r="BK96" s="201">
        <f>ROUND(I96*H96,2)</f>
        <v>0</v>
      </c>
      <c r="BL96" s="22" t="s">
        <v>157</v>
      </c>
      <c r="BM96" s="22" t="s">
        <v>286</v>
      </c>
    </row>
    <row r="97" spans="2:65" s="1" customFormat="1" ht="14.45" customHeight="1">
      <c r="B97" s="39"/>
      <c r="C97" s="190" t="s">
        <v>232</v>
      </c>
      <c r="D97" s="190" t="s">
        <v>152</v>
      </c>
      <c r="E97" s="191" t="s">
        <v>1594</v>
      </c>
      <c r="F97" s="192" t="s">
        <v>1595</v>
      </c>
      <c r="G97" s="193" t="s">
        <v>1356</v>
      </c>
      <c r="H97" s="194">
        <v>1</v>
      </c>
      <c r="I97" s="195"/>
      <c r="J97" s="196">
        <f>ROUND(I97*H97,2)</f>
        <v>0</v>
      </c>
      <c r="K97" s="192" t="s">
        <v>21</v>
      </c>
      <c r="L97" s="59"/>
      <c r="M97" s="197" t="s">
        <v>21</v>
      </c>
      <c r="N97" s="198" t="s">
        <v>42</v>
      </c>
      <c r="O97" s="40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22" t="s">
        <v>157</v>
      </c>
      <c r="AT97" s="22" t="s">
        <v>152</v>
      </c>
      <c r="AU97" s="22" t="s">
        <v>79</v>
      </c>
      <c r="AY97" s="22" t="s">
        <v>150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2" t="s">
        <v>79</v>
      </c>
      <c r="BK97" s="201">
        <f>ROUND(I97*H97,2)</f>
        <v>0</v>
      </c>
      <c r="BL97" s="22" t="s">
        <v>157</v>
      </c>
      <c r="BM97" s="22" t="s">
        <v>295</v>
      </c>
    </row>
    <row r="98" spans="2:65" s="1" customFormat="1" ht="14.45" customHeight="1">
      <c r="B98" s="39"/>
      <c r="C98" s="190" t="s">
        <v>237</v>
      </c>
      <c r="D98" s="190" t="s">
        <v>152</v>
      </c>
      <c r="E98" s="191" t="s">
        <v>1596</v>
      </c>
      <c r="F98" s="192" t="s">
        <v>1597</v>
      </c>
      <c r="G98" s="193" t="s">
        <v>1356</v>
      </c>
      <c r="H98" s="194">
        <v>1</v>
      </c>
      <c r="I98" s="195"/>
      <c r="J98" s="196">
        <f>ROUND(I98*H98,2)</f>
        <v>0</v>
      </c>
      <c r="K98" s="192" t="s">
        <v>21</v>
      </c>
      <c r="L98" s="59"/>
      <c r="M98" s="197" t="s">
        <v>21</v>
      </c>
      <c r="N98" s="198" t="s">
        <v>42</v>
      </c>
      <c r="O98" s="40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AR98" s="22" t="s">
        <v>157</v>
      </c>
      <c r="AT98" s="22" t="s">
        <v>152</v>
      </c>
      <c r="AU98" s="22" t="s">
        <v>79</v>
      </c>
      <c r="AY98" s="22" t="s">
        <v>150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2" t="s">
        <v>79</v>
      </c>
      <c r="BK98" s="201">
        <f>ROUND(I98*H98,2)</f>
        <v>0</v>
      </c>
      <c r="BL98" s="22" t="s">
        <v>157</v>
      </c>
      <c r="BM98" s="22" t="s">
        <v>304</v>
      </c>
    </row>
    <row r="99" spans="2:65" s="1" customFormat="1" ht="14.45" customHeight="1">
      <c r="B99" s="39"/>
      <c r="C99" s="190" t="s">
        <v>242</v>
      </c>
      <c r="D99" s="190" t="s">
        <v>152</v>
      </c>
      <c r="E99" s="191" t="s">
        <v>1598</v>
      </c>
      <c r="F99" s="192" t="s">
        <v>1599</v>
      </c>
      <c r="G99" s="193" t="s">
        <v>1356</v>
      </c>
      <c r="H99" s="194">
        <v>1</v>
      </c>
      <c r="I99" s="195"/>
      <c r="J99" s="196">
        <f>ROUND(I99*H99,2)</f>
        <v>0</v>
      </c>
      <c r="K99" s="192" t="s">
        <v>21</v>
      </c>
      <c r="L99" s="59"/>
      <c r="M99" s="197" t="s">
        <v>21</v>
      </c>
      <c r="N99" s="198" t="s">
        <v>42</v>
      </c>
      <c r="O99" s="40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AR99" s="22" t="s">
        <v>157</v>
      </c>
      <c r="AT99" s="22" t="s">
        <v>152</v>
      </c>
      <c r="AU99" s="22" t="s">
        <v>79</v>
      </c>
      <c r="AY99" s="22" t="s">
        <v>150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2" t="s">
        <v>79</v>
      </c>
      <c r="BK99" s="201">
        <f>ROUND(I99*H99,2)</f>
        <v>0</v>
      </c>
      <c r="BL99" s="22" t="s">
        <v>157</v>
      </c>
      <c r="BM99" s="22" t="s">
        <v>314</v>
      </c>
    </row>
    <row r="100" spans="2:65" s="1" customFormat="1" ht="14.45" customHeight="1">
      <c r="B100" s="39"/>
      <c r="C100" s="190" t="s">
        <v>247</v>
      </c>
      <c r="D100" s="190" t="s">
        <v>152</v>
      </c>
      <c r="E100" s="191" t="s">
        <v>1600</v>
      </c>
      <c r="F100" s="192" t="s">
        <v>1601</v>
      </c>
      <c r="G100" s="193" t="s">
        <v>1356</v>
      </c>
      <c r="H100" s="194">
        <v>1</v>
      </c>
      <c r="I100" s="195"/>
      <c r="J100" s="196">
        <f>ROUND(I100*H100,2)</f>
        <v>0</v>
      </c>
      <c r="K100" s="192" t="s">
        <v>21</v>
      </c>
      <c r="L100" s="59"/>
      <c r="M100" s="197" t="s">
        <v>21</v>
      </c>
      <c r="N100" s="198" t="s">
        <v>42</v>
      </c>
      <c r="O100" s="40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AR100" s="22" t="s">
        <v>157</v>
      </c>
      <c r="AT100" s="22" t="s">
        <v>152</v>
      </c>
      <c r="AU100" s="22" t="s">
        <v>79</v>
      </c>
      <c r="AY100" s="22" t="s">
        <v>150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22" t="s">
        <v>79</v>
      </c>
      <c r="BK100" s="201">
        <f>ROUND(I100*H100,2)</f>
        <v>0</v>
      </c>
      <c r="BL100" s="22" t="s">
        <v>157</v>
      </c>
      <c r="BM100" s="22" t="s">
        <v>326</v>
      </c>
    </row>
    <row r="101" spans="2:65" s="10" customFormat="1" ht="37.35" customHeight="1">
      <c r="B101" s="174"/>
      <c r="C101" s="175"/>
      <c r="D101" s="176" t="s">
        <v>70</v>
      </c>
      <c r="E101" s="177" t="s">
        <v>1367</v>
      </c>
      <c r="F101" s="177" t="s">
        <v>1602</v>
      </c>
      <c r="G101" s="175"/>
      <c r="H101" s="175"/>
      <c r="I101" s="178"/>
      <c r="J101" s="179">
        <f>BK101</f>
        <v>0</v>
      </c>
      <c r="K101" s="175"/>
      <c r="L101" s="180"/>
      <c r="M101" s="181"/>
      <c r="N101" s="182"/>
      <c r="O101" s="182"/>
      <c r="P101" s="183">
        <f>SUM(P102:P114)</f>
        <v>0</v>
      </c>
      <c r="Q101" s="182"/>
      <c r="R101" s="183">
        <f>SUM(R102:R114)</f>
        <v>0</v>
      </c>
      <c r="S101" s="182"/>
      <c r="T101" s="184">
        <f>SUM(T102:T114)</f>
        <v>0</v>
      </c>
      <c r="AR101" s="185" t="s">
        <v>79</v>
      </c>
      <c r="AT101" s="186" t="s">
        <v>70</v>
      </c>
      <c r="AU101" s="186" t="s">
        <v>71</v>
      </c>
      <c r="AY101" s="185" t="s">
        <v>150</v>
      </c>
      <c r="BK101" s="187">
        <f>SUM(BK102:BK114)</f>
        <v>0</v>
      </c>
    </row>
    <row r="102" spans="2:65" s="1" customFormat="1" ht="14.45" customHeight="1">
      <c r="B102" s="39"/>
      <c r="C102" s="190" t="s">
        <v>9</v>
      </c>
      <c r="D102" s="190" t="s">
        <v>152</v>
      </c>
      <c r="E102" s="191" t="s">
        <v>1400</v>
      </c>
      <c r="F102" s="192" t="s">
        <v>1401</v>
      </c>
      <c r="G102" s="193" t="s">
        <v>260</v>
      </c>
      <c r="H102" s="194">
        <v>28</v>
      </c>
      <c r="I102" s="195"/>
      <c r="J102" s="196">
        <f t="shared" ref="J102:J114" si="10">ROUND(I102*H102,2)</f>
        <v>0</v>
      </c>
      <c r="K102" s="192" t="s">
        <v>21</v>
      </c>
      <c r="L102" s="59"/>
      <c r="M102" s="197" t="s">
        <v>21</v>
      </c>
      <c r="N102" s="198" t="s">
        <v>42</v>
      </c>
      <c r="O102" s="40"/>
      <c r="P102" s="199">
        <f t="shared" ref="P102:P114" si="11">O102*H102</f>
        <v>0</v>
      </c>
      <c r="Q102" s="199">
        <v>0</v>
      </c>
      <c r="R102" s="199">
        <f t="shared" ref="R102:R114" si="12">Q102*H102</f>
        <v>0</v>
      </c>
      <c r="S102" s="199">
        <v>0</v>
      </c>
      <c r="T102" s="200">
        <f t="shared" ref="T102:T114" si="13">S102*H102</f>
        <v>0</v>
      </c>
      <c r="AR102" s="22" t="s">
        <v>157</v>
      </c>
      <c r="AT102" s="22" t="s">
        <v>152</v>
      </c>
      <c r="AU102" s="22" t="s">
        <v>79</v>
      </c>
      <c r="AY102" s="22" t="s">
        <v>150</v>
      </c>
      <c r="BE102" s="201">
        <f t="shared" ref="BE102:BE114" si="14">IF(N102="základní",J102,0)</f>
        <v>0</v>
      </c>
      <c r="BF102" s="201">
        <f t="shared" ref="BF102:BF114" si="15">IF(N102="snížená",J102,0)</f>
        <v>0</v>
      </c>
      <c r="BG102" s="201">
        <f t="shared" ref="BG102:BG114" si="16">IF(N102="zákl. přenesená",J102,0)</f>
        <v>0</v>
      </c>
      <c r="BH102" s="201">
        <f t="shared" ref="BH102:BH114" si="17">IF(N102="sníž. přenesená",J102,0)</f>
        <v>0</v>
      </c>
      <c r="BI102" s="201">
        <f t="shared" ref="BI102:BI114" si="18">IF(N102="nulová",J102,0)</f>
        <v>0</v>
      </c>
      <c r="BJ102" s="22" t="s">
        <v>79</v>
      </c>
      <c r="BK102" s="201">
        <f t="shared" ref="BK102:BK114" si="19">ROUND(I102*H102,2)</f>
        <v>0</v>
      </c>
      <c r="BL102" s="22" t="s">
        <v>157</v>
      </c>
      <c r="BM102" s="22" t="s">
        <v>336</v>
      </c>
    </row>
    <row r="103" spans="2:65" s="1" customFormat="1" ht="14.45" customHeight="1">
      <c r="B103" s="39"/>
      <c r="C103" s="190" t="s">
        <v>263</v>
      </c>
      <c r="D103" s="190" t="s">
        <v>152</v>
      </c>
      <c r="E103" s="191" t="s">
        <v>1603</v>
      </c>
      <c r="F103" s="192" t="s">
        <v>1604</v>
      </c>
      <c r="G103" s="193" t="s">
        <v>260</v>
      </c>
      <c r="H103" s="194">
        <v>110</v>
      </c>
      <c r="I103" s="195"/>
      <c r="J103" s="196">
        <f t="shared" si="10"/>
        <v>0</v>
      </c>
      <c r="K103" s="192" t="s">
        <v>21</v>
      </c>
      <c r="L103" s="59"/>
      <c r="M103" s="197" t="s">
        <v>21</v>
      </c>
      <c r="N103" s="198" t="s">
        <v>42</v>
      </c>
      <c r="O103" s="40"/>
      <c r="P103" s="199">
        <f t="shared" si="11"/>
        <v>0</v>
      </c>
      <c r="Q103" s="199">
        <v>0</v>
      </c>
      <c r="R103" s="199">
        <f t="shared" si="12"/>
        <v>0</v>
      </c>
      <c r="S103" s="199">
        <v>0</v>
      </c>
      <c r="T103" s="200">
        <f t="shared" si="13"/>
        <v>0</v>
      </c>
      <c r="AR103" s="22" t="s">
        <v>157</v>
      </c>
      <c r="AT103" s="22" t="s">
        <v>152</v>
      </c>
      <c r="AU103" s="22" t="s">
        <v>79</v>
      </c>
      <c r="AY103" s="22" t="s">
        <v>150</v>
      </c>
      <c r="BE103" s="201">
        <f t="shared" si="14"/>
        <v>0</v>
      </c>
      <c r="BF103" s="201">
        <f t="shared" si="15"/>
        <v>0</v>
      </c>
      <c r="BG103" s="201">
        <f t="shared" si="16"/>
        <v>0</v>
      </c>
      <c r="BH103" s="201">
        <f t="shared" si="17"/>
        <v>0</v>
      </c>
      <c r="BI103" s="201">
        <f t="shared" si="18"/>
        <v>0</v>
      </c>
      <c r="BJ103" s="22" t="s">
        <v>79</v>
      </c>
      <c r="BK103" s="201">
        <f t="shared" si="19"/>
        <v>0</v>
      </c>
      <c r="BL103" s="22" t="s">
        <v>157</v>
      </c>
      <c r="BM103" s="22" t="s">
        <v>346</v>
      </c>
    </row>
    <row r="104" spans="2:65" s="1" customFormat="1" ht="14.45" customHeight="1">
      <c r="B104" s="39"/>
      <c r="C104" s="190" t="s">
        <v>268</v>
      </c>
      <c r="D104" s="190" t="s">
        <v>152</v>
      </c>
      <c r="E104" s="191" t="s">
        <v>1605</v>
      </c>
      <c r="F104" s="192" t="s">
        <v>1606</v>
      </c>
      <c r="G104" s="193" t="s">
        <v>260</v>
      </c>
      <c r="H104" s="194">
        <v>25</v>
      </c>
      <c r="I104" s="195"/>
      <c r="J104" s="196">
        <f t="shared" si="10"/>
        <v>0</v>
      </c>
      <c r="K104" s="192" t="s">
        <v>21</v>
      </c>
      <c r="L104" s="59"/>
      <c r="M104" s="197" t="s">
        <v>21</v>
      </c>
      <c r="N104" s="198" t="s">
        <v>42</v>
      </c>
      <c r="O104" s="40"/>
      <c r="P104" s="199">
        <f t="shared" si="11"/>
        <v>0</v>
      </c>
      <c r="Q104" s="199">
        <v>0</v>
      </c>
      <c r="R104" s="199">
        <f t="shared" si="12"/>
        <v>0</v>
      </c>
      <c r="S104" s="199">
        <v>0</v>
      </c>
      <c r="T104" s="200">
        <f t="shared" si="13"/>
        <v>0</v>
      </c>
      <c r="AR104" s="22" t="s">
        <v>157</v>
      </c>
      <c r="AT104" s="22" t="s">
        <v>152</v>
      </c>
      <c r="AU104" s="22" t="s">
        <v>79</v>
      </c>
      <c r="AY104" s="22" t="s">
        <v>150</v>
      </c>
      <c r="BE104" s="201">
        <f t="shared" si="14"/>
        <v>0</v>
      </c>
      <c r="BF104" s="201">
        <f t="shared" si="15"/>
        <v>0</v>
      </c>
      <c r="BG104" s="201">
        <f t="shared" si="16"/>
        <v>0</v>
      </c>
      <c r="BH104" s="201">
        <f t="shared" si="17"/>
        <v>0</v>
      </c>
      <c r="BI104" s="201">
        <f t="shared" si="18"/>
        <v>0</v>
      </c>
      <c r="BJ104" s="22" t="s">
        <v>79</v>
      </c>
      <c r="BK104" s="201">
        <f t="shared" si="19"/>
        <v>0</v>
      </c>
      <c r="BL104" s="22" t="s">
        <v>157</v>
      </c>
      <c r="BM104" s="22" t="s">
        <v>356</v>
      </c>
    </row>
    <row r="105" spans="2:65" s="1" customFormat="1" ht="14.45" customHeight="1">
      <c r="B105" s="39"/>
      <c r="C105" s="190" t="s">
        <v>276</v>
      </c>
      <c r="D105" s="190" t="s">
        <v>152</v>
      </c>
      <c r="E105" s="191" t="s">
        <v>1402</v>
      </c>
      <c r="F105" s="192" t="s">
        <v>1403</v>
      </c>
      <c r="G105" s="193" t="s">
        <v>260</v>
      </c>
      <c r="H105" s="194">
        <v>15</v>
      </c>
      <c r="I105" s="195"/>
      <c r="J105" s="196">
        <f t="shared" si="10"/>
        <v>0</v>
      </c>
      <c r="K105" s="192" t="s">
        <v>21</v>
      </c>
      <c r="L105" s="59"/>
      <c r="M105" s="197" t="s">
        <v>21</v>
      </c>
      <c r="N105" s="198" t="s">
        <v>42</v>
      </c>
      <c r="O105" s="40"/>
      <c r="P105" s="199">
        <f t="shared" si="11"/>
        <v>0</v>
      </c>
      <c r="Q105" s="199">
        <v>0</v>
      </c>
      <c r="R105" s="199">
        <f t="shared" si="12"/>
        <v>0</v>
      </c>
      <c r="S105" s="199">
        <v>0</v>
      </c>
      <c r="T105" s="200">
        <f t="shared" si="13"/>
        <v>0</v>
      </c>
      <c r="AR105" s="22" t="s">
        <v>157</v>
      </c>
      <c r="AT105" s="22" t="s">
        <v>152</v>
      </c>
      <c r="AU105" s="22" t="s">
        <v>79</v>
      </c>
      <c r="AY105" s="22" t="s">
        <v>150</v>
      </c>
      <c r="BE105" s="201">
        <f t="shared" si="14"/>
        <v>0</v>
      </c>
      <c r="BF105" s="201">
        <f t="shared" si="15"/>
        <v>0</v>
      </c>
      <c r="BG105" s="201">
        <f t="shared" si="16"/>
        <v>0</v>
      </c>
      <c r="BH105" s="201">
        <f t="shared" si="17"/>
        <v>0</v>
      </c>
      <c r="BI105" s="201">
        <f t="shared" si="18"/>
        <v>0</v>
      </c>
      <c r="BJ105" s="22" t="s">
        <v>79</v>
      </c>
      <c r="BK105" s="201">
        <f t="shared" si="19"/>
        <v>0</v>
      </c>
      <c r="BL105" s="22" t="s">
        <v>157</v>
      </c>
      <c r="BM105" s="22" t="s">
        <v>364</v>
      </c>
    </row>
    <row r="106" spans="2:65" s="1" customFormat="1" ht="14.45" customHeight="1">
      <c r="B106" s="39"/>
      <c r="C106" s="190" t="s">
        <v>281</v>
      </c>
      <c r="D106" s="190" t="s">
        <v>152</v>
      </c>
      <c r="E106" s="191" t="s">
        <v>1607</v>
      </c>
      <c r="F106" s="192" t="s">
        <v>1608</v>
      </c>
      <c r="G106" s="193" t="s">
        <v>1356</v>
      </c>
      <c r="H106" s="194">
        <v>4</v>
      </c>
      <c r="I106" s="195"/>
      <c r="J106" s="196">
        <f t="shared" si="10"/>
        <v>0</v>
      </c>
      <c r="K106" s="192" t="s">
        <v>21</v>
      </c>
      <c r="L106" s="59"/>
      <c r="M106" s="197" t="s">
        <v>21</v>
      </c>
      <c r="N106" s="198" t="s">
        <v>42</v>
      </c>
      <c r="O106" s="40"/>
      <c r="P106" s="199">
        <f t="shared" si="11"/>
        <v>0</v>
      </c>
      <c r="Q106" s="199">
        <v>0</v>
      </c>
      <c r="R106" s="199">
        <f t="shared" si="12"/>
        <v>0</v>
      </c>
      <c r="S106" s="199">
        <v>0</v>
      </c>
      <c r="T106" s="200">
        <f t="shared" si="13"/>
        <v>0</v>
      </c>
      <c r="AR106" s="22" t="s">
        <v>157</v>
      </c>
      <c r="AT106" s="22" t="s">
        <v>152</v>
      </c>
      <c r="AU106" s="22" t="s">
        <v>79</v>
      </c>
      <c r="AY106" s="22" t="s">
        <v>150</v>
      </c>
      <c r="BE106" s="201">
        <f t="shared" si="14"/>
        <v>0</v>
      </c>
      <c r="BF106" s="201">
        <f t="shared" si="15"/>
        <v>0</v>
      </c>
      <c r="BG106" s="201">
        <f t="shared" si="16"/>
        <v>0</v>
      </c>
      <c r="BH106" s="201">
        <f t="shared" si="17"/>
        <v>0</v>
      </c>
      <c r="BI106" s="201">
        <f t="shared" si="18"/>
        <v>0</v>
      </c>
      <c r="BJ106" s="22" t="s">
        <v>79</v>
      </c>
      <c r="BK106" s="201">
        <f t="shared" si="19"/>
        <v>0</v>
      </c>
      <c r="BL106" s="22" t="s">
        <v>157</v>
      </c>
      <c r="BM106" s="22" t="s">
        <v>373</v>
      </c>
    </row>
    <row r="107" spans="2:65" s="1" customFormat="1" ht="14.45" customHeight="1">
      <c r="B107" s="39"/>
      <c r="C107" s="190" t="s">
        <v>286</v>
      </c>
      <c r="D107" s="190" t="s">
        <v>152</v>
      </c>
      <c r="E107" s="191" t="s">
        <v>1609</v>
      </c>
      <c r="F107" s="192" t="s">
        <v>1610</v>
      </c>
      <c r="G107" s="193" t="s">
        <v>1356</v>
      </c>
      <c r="H107" s="194">
        <v>1</v>
      </c>
      <c r="I107" s="195"/>
      <c r="J107" s="196">
        <f t="shared" si="10"/>
        <v>0</v>
      </c>
      <c r="K107" s="192" t="s">
        <v>21</v>
      </c>
      <c r="L107" s="59"/>
      <c r="M107" s="197" t="s">
        <v>21</v>
      </c>
      <c r="N107" s="198" t="s">
        <v>42</v>
      </c>
      <c r="O107" s="40"/>
      <c r="P107" s="199">
        <f t="shared" si="11"/>
        <v>0</v>
      </c>
      <c r="Q107" s="199">
        <v>0</v>
      </c>
      <c r="R107" s="199">
        <f t="shared" si="12"/>
        <v>0</v>
      </c>
      <c r="S107" s="199">
        <v>0</v>
      </c>
      <c r="T107" s="200">
        <f t="shared" si="13"/>
        <v>0</v>
      </c>
      <c r="AR107" s="22" t="s">
        <v>157</v>
      </c>
      <c r="AT107" s="22" t="s">
        <v>152</v>
      </c>
      <c r="AU107" s="22" t="s">
        <v>79</v>
      </c>
      <c r="AY107" s="22" t="s">
        <v>150</v>
      </c>
      <c r="BE107" s="201">
        <f t="shared" si="14"/>
        <v>0</v>
      </c>
      <c r="BF107" s="201">
        <f t="shared" si="15"/>
        <v>0</v>
      </c>
      <c r="BG107" s="201">
        <f t="shared" si="16"/>
        <v>0</v>
      </c>
      <c r="BH107" s="201">
        <f t="shared" si="17"/>
        <v>0</v>
      </c>
      <c r="BI107" s="201">
        <f t="shared" si="18"/>
        <v>0</v>
      </c>
      <c r="BJ107" s="22" t="s">
        <v>79</v>
      </c>
      <c r="BK107" s="201">
        <f t="shared" si="19"/>
        <v>0</v>
      </c>
      <c r="BL107" s="22" t="s">
        <v>157</v>
      </c>
      <c r="BM107" s="22" t="s">
        <v>382</v>
      </c>
    </row>
    <row r="108" spans="2:65" s="1" customFormat="1" ht="14.45" customHeight="1">
      <c r="B108" s="39"/>
      <c r="C108" s="190" t="s">
        <v>291</v>
      </c>
      <c r="D108" s="190" t="s">
        <v>152</v>
      </c>
      <c r="E108" s="191" t="s">
        <v>1611</v>
      </c>
      <c r="F108" s="192" t="s">
        <v>1612</v>
      </c>
      <c r="G108" s="193" t="s">
        <v>260</v>
      </c>
      <c r="H108" s="194">
        <v>95</v>
      </c>
      <c r="I108" s="195"/>
      <c r="J108" s="196">
        <f t="shared" si="10"/>
        <v>0</v>
      </c>
      <c r="K108" s="192" t="s">
        <v>21</v>
      </c>
      <c r="L108" s="59"/>
      <c r="M108" s="197" t="s">
        <v>21</v>
      </c>
      <c r="N108" s="198" t="s">
        <v>42</v>
      </c>
      <c r="O108" s="40"/>
      <c r="P108" s="199">
        <f t="shared" si="11"/>
        <v>0</v>
      </c>
      <c r="Q108" s="199">
        <v>0</v>
      </c>
      <c r="R108" s="199">
        <f t="shared" si="12"/>
        <v>0</v>
      </c>
      <c r="S108" s="199">
        <v>0</v>
      </c>
      <c r="T108" s="200">
        <f t="shared" si="13"/>
        <v>0</v>
      </c>
      <c r="AR108" s="22" t="s">
        <v>157</v>
      </c>
      <c r="AT108" s="22" t="s">
        <v>152</v>
      </c>
      <c r="AU108" s="22" t="s">
        <v>79</v>
      </c>
      <c r="AY108" s="22" t="s">
        <v>150</v>
      </c>
      <c r="BE108" s="201">
        <f t="shared" si="14"/>
        <v>0</v>
      </c>
      <c r="BF108" s="201">
        <f t="shared" si="15"/>
        <v>0</v>
      </c>
      <c r="BG108" s="201">
        <f t="shared" si="16"/>
        <v>0</v>
      </c>
      <c r="BH108" s="201">
        <f t="shared" si="17"/>
        <v>0</v>
      </c>
      <c r="BI108" s="201">
        <f t="shared" si="18"/>
        <v>0</v>
      </c>
      <c r="BJ108" s="22" t="s">
        <v>79</v>
      </c>
      <c r="BK108" s="201">
        <f t="shared" si="19"/>
        <v>0</v>
      </c>
      <c r="BL108" s="22" t="s">
        <v>157</v>
      </c>
      <c r="BM108" s="22" t="s">
        <v>390</v>
      </c>
    </row>
    <row r="109" spans="2:65" s="1" customFormat="1" ht="14.45" customHeight="1">
      <c r="B109" s="39"/>
      <c r="C109" s="190" t="s">
        <v>295</v>
      </c>
      <c r="D109" s="190" t="s">
        <v>152</v>
      </c>
      <c r="E109" s="191" t="s">
        <v>1613</v>
      </c>
      <c r="F109" s="192" t="s">
        <v>1614</v>
      </c>
      <c r="G109" s="193" t="s">
        <v>260</v>
      </c>
      <c r="H109" s="194">
        <v>140</v>
      </c>
      <c r="I109" s="195"/>
      <c r="J109" s="196">
        <f t="shared" si="10"/>
        <v>0</v>
      </c>
      <c r="K109" s="192" t="s">
        <v>21</v>
      </c>
      <c r="L109" s="59"/>
      <c r="M109" s="197" t="s">
        <v>21</v>
      </c>
      <c r="N109" s="198" t="s">
        <v>42</v>
      </c>
      <c r="O109" s="40"/>
      <c r="P109" s="199">
        <f t="shared" si="11"/>
        <v>0</v>
      </c>
      <c r="Q109" s="199">
        <v>0</v>
      </c>
      <c r="R109" s="199">
        <f t="shared" si="12"/>
        <v>0</v>
      </c>
      <c r="S109" s="199">
        <v>0</v>
      </c>
      <c r="T109" s="200">
        <f t="shared" si="13"/>
        <v>0</v>
      </c>
      <c r="AR109" s="22" t="s">
        <v>157</v>
      </c>
      <c r="AT109" s="22" t="s">
        <v>152</v>
      </c>
      <c r="AU109" s="22" t="s">
        <v>79</v>
      </c>
      <c r="AY109" s="22" t="s">
        <v>150</v>
      </c>
      <c r="BE109" s="201">
        <f t="shared" si="14"/>
        <v>0</v>
      </c>
      <c r="BF109" s="201">
        <f t="shared" si="15"/>
        <v>0</v>
      </c>
      <c r="BG109" s="201">
        <f t="shared" si="16"/>
        <v>0</v>
      </c>
      <c r="BH109" s="201">
        <f t="shared" si="17"/>
        <v>0</v>
      </c>
      <c r="BI109" s="201">
        <f t="shared" si="18"/>
        <v>0</v>
      </c>
      <c r="BJ109" s="22" t="s">
        <v>79</v>
      </c>
      <c r="BK109" s="201">
        <f t="shared" si="19"/>
        <v>0</v>
      </c>
      <c r="BL109" s="22" t="s">
        <v>157</v>
      </c>
      <c r="BM109" s="22" t="s">
        <v>400</v>
      </c>
    </row>
    <row r="110" spans="2:65" s="1" customFormat="1" ht="14.45" customHeight="1">
      <c r="B110" s="39"/>
      <c r="C110" s="190" t="s">
        <v>299</v>
      </c>
      <c r="D110" s="190" t="s">
        <v>152</v>
      </c>
      <c r="E110" s="191" t="s">
        <v>1615</v>
      </c>
      <c r="F110" s="192" t="s">
        <v>1616</v>
      </c>
      <c r="G110" s="193" t="s">
        <v>1356</v>
      </c>
      <c r="H110" s="194">
        <v>2</v>
      </c>
      <c r="I110" s="195"/>
      <c r="J110" s="196">
        <f t="shared" si="10"/>
        <v>0</v>
      </c>
      <c r="K110" s="192" t="s">
        <v>21</v>
      </c>
      <c r="L110" s="59"/>
      <c r="M110" s="197" t="s">
        <v>21</v>
      </c>
      <c r="N110" s="198" t="s">
        <v>42</v>
      </c>
      <c r="O110" s="40"/>
      <c r="P110" s="199">
        <f t="shared" si="11"/>
        <v>0</v>
      </c>
      <c r="Q110" s="199">
        <v>0</v>
      </c>
      <c r="R110" s="199">
        <f t="shared" si="12"/>
        <v>0</v>
      </c>
      <c r="S110" s="199">
        <v>0</v>
      </c>
      <c r="T110" s="200">
        <f t="shared" si="13"/>
        <v>0</v>
      </c>
      <c r="AR110" s="22" t="s">
        <v>157</v>
      </c>
      <c r="AT110" s="22" t="s">
        <v>152</v>
      </c>
      <c r="AU110" s="22" t="s">
        <v>79</v>
      </c>
      <c r="AY110" s="22" t="s">
        <v>150</v>
      </c>
      <c r="BE110" s="201">
        <f t="shared" si="14"/>
        <v>0</v>
      </c>
      <c r="BF110" s="201">
        <f t="shared" si="15"/>
        <v>0</v>
      </c>
      <c r="BG110" s="201">
        <f t="shared" si="16"/>
        <v>0</v>
      </c>
      <c r="BH110" s="201">
        <f t="shared" si="17"/>
        <v>0</v>
      </c>
      <c r="BI110" s="201">
        <f t="shared" si="18"/>
        <v>0</v>
      </c>
      <c r="BJ110" s="22" t="s">
        <v>79</v>
      </c>
      <c r="BK110" s="201">
        <f t="shared" si="19"/>
        <v>0</v>
      </c>
      <c r="BL110" s="22" t="s">
        <v>157</v>
      </c>
      <c r="BM110" s="22" t="s">
        <v>411</v>
      </c>
    </row>
    <row r="111" spans="2:65" s="1" customFormat="1" ht="14.45" customHeight="1">
      <c r="B111" s="39"/>
      <c r="C111" s="190" t="s">
        <v>304</v>
      </c>
      <c r="D111" s="190" t="s">
        <v>152</v>
      </c>
      <c r="E111" s="191" t="s">
        <v>1462</v>
      </c>
      <c r="F111" s="192" t="s">
        <v>1463</v>
      </c>
      <c r="G111" s="193" t="s">
        <v>1464</v>
      </c>
      <c r="H111" s="194">
        <v>1</v>
      </c>
      <c r="I111" s="195"/>
      <c r="J111" s="196">
        <f t="shared" si="10"/>
        <v>0</v>
      </c>
      <c r="K111" s="192" t="s">
        <v>21</v>
      </c>
      <c r="L111" s="59"/>
      <c r="M111" s="197" t="s">
        <v>21</v>
      </c>
      <c r="N111" s="198" t="s">
        <v>42</v>
      </c>
      <c r="O111" s="40"/>
      <c r="P111" s="199">
        <f t="shared" si="11"/>
        <v>0</v>
      </c>
      <c r="Q111" s="199">
        <v>0</v>
      </c>
      <c r="R111" s="199">
        <f t="shared" si="12"/>
        <v>0</v>
      </c>
      <c r="S111" s="199">
        <v>0</v>
      </c>
      <c r="T111" s="200">
        <f t="shared" si="13"/>
        <v>0</v>
      </c>
      <c r="AR111" s="22" t="s">
        <v>157</v>
      </c>
      <c r="AT111" s="22" t="s">
        <v>152</v>
      </c>
      <c r="AU111" s="22" t="s">
        <v>79</v>
      </c>
      <c r="AY111" s="22" t="s">
        <v>150</v>
      </c>
      <c r="BE111" s="201">
        <f t="shared" si="14"/>
        <v>0</v>
      </c>
      <c r="BF111" s="201">
        <f t="shared" si="15"/>
        <v>0</v>
      </c>
      <c r="BG111" s="201">
        <f t="shared" si="16"/>
        <v>0</v>
      </c>
      <c r="BH111" s="201">
        <f t="shared" si="17"/>
        <v>0</v>
      </c>
      <c r="BI111" s="201">
        <f t="shared" si="18"/>
        <v>0</v>
      </c>
      <c r="BJ111" s="22" t="s">
        <v>79</v>
      </c>
      <c r="BK111" s="201">
        <f t="shared" si="19"/>
        <v>0</v>
      </c>
      <c r="BL111" s="22" t="s">
        <v>157</v>
      </c>
      <c r="BM111" s="22" t="s">
        <v>433</v>
      </c>
    </row>
    <row r="112" spans="2:65" s="1" customFormat="1" ht="14.45" customHeight="1">
      <c r="B112" s="39"/>
      <c r="C112" s="190" t="s">
        <v>309</v>
      </c>
      <c r="D112" s="190" t="s">
        <v>152</v>
      </c>
      <c r="E112" s="191" t="s">
        <v>1617</v>
      </c>
      <c r="F112" s="192" t="s">
        <v>1618</v>
      </c>
      <c r="G112" s="193" t="s">
        <v>1356</v>
      </c>
      <c r="H112" s="194">
        <v>15</v>
      </c>
      <c r="I112" s="195"/>
      <c r="J112" s="196">
        <f t="shared" si="10"/>
        <v>0</v>
      </c>
      <c r="K112" s="192" t="s">
        <v>21</v>
      </c>
      <c r="L112" s="59"/>
      <c r="M112" s="197" t="s">
        <v>21</v>
      </c>
      <c r="N112" s="198" t="s">
        <v>42</v>
      </c>
      <c r="O112" s="40"/>
      <c r="P112" s="199">
        <f t="shared" si="11"/>
        <v>0</v>
      </c>
      <c r="Q112" s="199">
        <v>0</v>
      </c>
      <c r="R112" s="199">
        <f t="shared" si="12"/>
        <v>0</v>
      </c>
      <c r="S112" s="199">
        <v>0</v>
      </c>
      <c r="T112" s="200">
        <f t="shared" si="13"/>
        <v>0</v>
      </c>
      <c r="AR112" s="22" t="s">
        <v>157</v>
      </c>
      <c r="AT112" s="22" t="s">
        <v>152</v>
      </c>
      <c r="AU112" s="22" t="s">
        <v>79</v>
      </c>
      <c r="AY112" s="22" t="s">
        <v>150</v>
      </c>
      <c r="BE112" s="201">
        <f t="shared" si="14"/>
        <v>0</v>
      </c>
      <c r="BF112" s="201">
        <f t="shared" si="15"/>
        <v>0</v>
      </c>
      <c r="BG112" s="201">
        <f t="shared" si="16"/>
        <v>0</v>
      </c>
      <c r="BH112" s="201">
        <f t="shared" si="17"/>
        <v>0</v>
      </c>
      <c r="BI112" s="201">
        <f t="shared" si="18"/>
        <v>0</v>
      </c>
      <c r="BJ112" s="22" t="s">
        <v>79</v>
      </c>
      <c r="BK112" s="201">
        <f t="shared" si="19"/>
        <v>0</v>
      </c>
      <c r="BL112" s="22" t="s">
        <v>157</v>
      </c>
      <c r="BM112" s="22" t="s">
        <v>443</v>
      </c>
    </row>
    <row r="113" spans="2:65" s="1" customFormat="1" ht="14.45" customHeight="1">
      <c r="B113" s="39"/>
      <c r="C113" s="190" t="s">
        <v>314</v>
      </c>
      <c r="D113" s="190" t="s">
        <v>152</v>
      </c>
      <c r="E113" s="191" t="s">
        <v>1495</v>
      </c>
      <c r="F113" s="192" t="s">
        <v>1496</v>
      </c>
      <c r="G113" s="193" t="s">
        <v>260</v>
      </c>
      <c r="H113" s="194">
        <v>40</v>
      </c>
      <c r="I113" s="195"/>
      <c r="J113" s="196">
        <f t="shared" si="10"/>
        <v>0</v>
      </c>
      <c r="K113" s="192" t="s">
        <v>21</v>
      </c>
      <c r="L113" s="59"/>
      <c r="M113" s="197" t="s">
        <v>21</v>
      </c>
      <c r="N113" s="198" t="s">
        <v>42</v>
      </c>
      <c r="O113" s="40"/>
      <c r="P113" s="199">
        <f t="shared" si="11"/>
        <v>0</v>
      </c>
      <c r="Q113" s="199">
        <v>0</v>
      </c>
      <c r="R113" s="199">
        <f t="shared" si="12"/>
        <v>0</v>
      </c>
      <c r="S113" s="199">
        <v>0</v>
      </c>
      <c r="T113" s="200">
        <f t="shared" si="13"/>
        <v>0</v>
      </c>
      <c r="AR113" s="22" t="s">
        <v>157</v>
      </c>
      <c r="AT113" s="22" t="s">
        <v>152</v>
      </c>
      <c r="AU113" s="22" t="s">
        <v>79</v>
      </c>
      <c r="AY113" s="22" t="s">
        <v>150</v>
      </c>
      <c r="BE113" s="201">
        <f t="shared" si="14"/>
        <v>0</v>
      </c>
      <c r="BF113" s="201">
        <f t="shared" si="15"/>
        <v>0</v>
      </c>
      <c r="BG113" s="201">
        <f t="shared" si="16"/>
        <v>0</v>
      </c>
      <c r="BH113" s="201">
        <f t="shared" si="17"/>
        <v>0</v>
      </c>
      <c r="BI113" s="201">
        <f t="shared" si="18"/>
        <v>0</v>
      </c>
      <c r="BJ113" s="22" t="s">
        <v>79</v>
      </c>
      <c r="BK113" s="201">
        <f t="shared" si="19"/>
        <v>0</v>
      </c>
      <c r="BL113" s="22" t="s">
        <v>157</v>
      </c>
      <c r="BM113" s="22" t="s">
        <v>452</v>
      </c>
    </row>
    <row r="114" spans="2:65" s="1" customFormat="1" ht="14.45" customHeight="1">
      <c r="B114" s="39"/>
      <c r="C114" s="190" t="s">
        <v>320</v>
      </c>
      <c r="D114" s="190" t="s">
        <v>152</v>
      </c>
      <c r="E114" s="191" t="s">
        <v>1497</v>
      </c>
      <c r="F114" s="192" t="s">
        <v>1498</v>
      </c>
      <c r="G114" s="193" t="s">
        <v>260</v>
      </c>
      <c r="H114" s="194">
        <v>10</v>
      </c>
      <c r="I114" s="195"/>
      <c r="J114" s="196">
        <f t="shared" si="10"/>
        <v>0</v>
      </c>
      <c r="K114" s="192" t="s">
        <v>21</v>
      </c>
      <c r="L114" s="59"/>
      <c r="M114" s="197" t="s">
        <v>21</v>
      </c>
      <c r="N114" s="198" t="s">
        <v>42</v>
      </c>
      <c r="O114" s="40"/>
      <c r="P114" s="199">
        <f t="shared" si="11"/>
        <v>0</v>
      </c>
      <c r="Q114" s="199">
        <v>0</v>
      </c>
      <c r="R114" s="199">
        <f t="shared" si="12"/>
        <v>0</v>
      </c>
      <c r="S114" s="199">
        <v>0</v>
      </c>
      <c r="T114" s="200">
        <f t="shared" si="13"/>
        <v>0</v>
      </c>
      <c r="AR114" s="22" t="s">
        <v>157</v>
      </c>
      <c r="AT114" s="22" t="s">
        <v>152</v>
      </c>
      <c r="AU114" s="22" t="s">
        <v>79</v>
      </c>
      <c r="AY114" s="22" t="s">
        <v>150</v>
      </c>
      <c r="BE114" s="201">
        <f t="shared" si="14"/>
        <v>0</v>
      </c>
      <c r="BF114" s="201">
        <f t="shared" si="15"/>
        <v>0</v>
      </c>
      <c r="BG114" s="201">
        <f t="shared" si="16"/>
        <v>0</v>
      </c>
      <c r="BH114" s="201">
        <f t="shared" si="17"/>
        <v>0</v>
      </c>
      <c r="BI114" s="201">
        <f t="shared" si="18"/>
        <v>0</v>
      </c>
      <c r="BJ114" s="22" t="s">
        <v>79</v>
      </c>
      <c r="BK114" s="201">
        <f t="shared" si="19"/>
        <v>0</v>
      </c>
      <c r="BL114" s="22" t="s">
        <v>157</v>
      </c>
      <c r="BM114" s="22" t="s">
        <v>464</v>
      </c>
    </row>
    <row r="115" spans="2:65" s="10" customFormat="1" ht="37.35" customHeight="1">
      <c r="B115" s="174"/>
      <c r="C115" s="175"/>
      <c r="D115" s="176" t="s">
        <v>70</v>
      </c>
      <c r="E115" s="177" t="s">
        <v>1374</v>
      </c>
      <c r="F115" s="177" t="s">
        <v>1504</v>
      </c>
      <c r="G115" s="175"/>
      <c r="H115" s="175"/>
      <c r="I115" s="178"/>
      <c r="J115" s="179">
        <f>BK115</f>
        <v>0</v>
      </c>
      <c r="K115" s="175"/>
      <c r="L115" s="180"/>
      <c r="M115" s="181"/>
      <c r="N115" s="182"/>
      <c r="O115" s="182"/>
      <c r="P115" s="183">
        <f>SUM(P116:P117)</f>
        <v>0</v>
      </c>
      <c r="Q115" s="182"/>
      <c r="R115" s="183">
        <f>SUM(R116:R117)</f>
        <v>0</v>
      </c>
      <c r="S115" s="182"/>
      <c r="T115" s="184">
        <f>SUM(T116:T117)</f>
        <v>0</v>
      </c>
      <c r="AR115" s="185" t="s">
        <v>79</v>
      </c>
      <c r="AT115" s="186" t="s">
        <v>70</v>
      </c>
      <c r="AU115" s="186" t="s">
        <v>71</v>
      </c>
      <c r="AY115" s="185" t="s">
        <v>150</v>
      </c>
      <c r="BK115" s="187">
        <f>SUM(BK116:BK117)</f>
        <v>0</v>
      </c>
    </row>
    <row r="116" spans="2:65" s="1" customFormat="1" ht="14.45" customHeight="1">
      <c r="B116" s="39"/>
      <c r="C116" s="190" t="s">
        <v>331</v>
      </c>
      <c r="D116" s="190" t="s">
        <v>152</v>
      </c>
      <c r="E116" s="191" t="s">
        <v>1619</v>
      </c>
      <c r="F116" s="192" t="s">
        <v>1517</v>
      </c>
      <c r="G116" s="193" t="s">
        <v>1515</v>
      </c>
      <c r="H116" s="194">
        <v>25</v>
      </c>
      <c r="I116" s="195"/>
      <c r="J116" s="196">
        <f>ROUND(I116*H116,2)</f>
        <v>0</v>
      </c>
      <c r="K116" s="192" t="s">
        <v>21</v>
      </c>
      <c r="L116" s="59"/>
      <c r="M116" s="197" t="s">
        <v>21</v>
      </c>
      <c r="N116" s="198" t="s">
        <v>42</v>
      </c>
      <c r="O116" s="40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AR116" s="22" t="s">
        <v>157</v>
      </c>
      <c r="AT116" s="22" t="s">
        <v>152</v>
      </c>
      <c r="AU116" s="22" t="s">
        <v>79</v>
      </c>
      <c r="AY116" s="22" t="s">
        <v>150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22" t="s">
        <v>79</v>
      </c>
      <c r="BK116" s="201">
        <f>ROUND(I116*H116,2)</f>
        <v>0</v>
      </c>
      <c r="BL116" s="22" t="s">
        <v>157</v>
      </c>
      <c r="BM116" s="22" t="s">
        <v>473</v>
      </c>
    </row>
    <row r="117" spans="2:65" s="1" customFormat="1" ht="14.45" customHeight="1">
      <c r="B117" s="39"/>
      <c r="C117" s="190" t="s">
        <v>336</v>
      </c>
      <c r="D117" s="190" t="s">
        <v>152</v>
      </c>
      <c r="E117" s="191" t="s">
        <v>1539</v>
      </c>
      <c r="F117" s="192" t="s">
        <v>1540</v>
      </c>
      <c r="G117" s="193" t="s">
        <v>1541</v>
      </c>
      <c r="H117" s="194">
        <v>10000</v>
      </c>
      <c r="I117" s="195"/>
      <c r="J117" s="196">
        <f>ROUND(I117*H117,2)</f>
        <v>0</v>
      </c>
      <c r="K117" s="192" t="s">
        <v>21</v>
      </c>
      <c r="L117" s="59"/>
      <c r="M117" s="197" t="s">
        <v>21</v>
      </c>
      <c r="N117" s="198" t="s">
        <v>42</v>
      </c>
      <c r="O117" s="40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AR117" s="22" t="s">
        <v>157</v>
      </c>
      <c r="AT117" s="22" t="s">
        <v>152</v>
      </c>
      <c r="AU117" s="22" t="s">
        <v>79</v>
      </c>
      <c r="AY117" s="22" t="s">
        <v>150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22" t="s">
        <v>79</v>
      </c>
      <c r="BK117" s="201">
        <f>ROUND(I117*H117,2)</f>
        <v>0</v>
      </c>
      <c r="BL117" s="22" t="s">
        <v>157</v>
      </c>
      <c r="BM117" s="22" t="s">
        <v>485</v>
      </c>
    </row>
    <row r="118" spans="2:65" s="10" customFormat="1" ht="37.35" customHeight="1">
      <c r="B118" s="174"/>
      <c r="C118" s="175"/>
      <c r="D118" s="176" t="s">
        <v>70</v>
      </c>
      <c r="E118" s="177" t="s">
        <v>1503</v>
      </c>
      <c r="F118" s="177" t="s">
        <v>21</v>
      </c>
      <c r="G118" s="175"/>
      <c r="H118" s="175"/>
      <c r="I118" s="178"/>
      <c r="J118" s="179">
        <f>BK118</f>
        <v>0</v>
      </c>
      <c r="K118" s="175"/>
      <c r="L118" s="180"/>
      <c r="M118" s="181"/>
      <c r="N118" s="182"/>
      <c r="O118" s="182"/>
      <c r="P118" s="183">
        <f>SUM(P119:P123)</f>
        <v>0</v>
      </c>
      <c r="Q118" s="182"/>
      <c r="R118" s="183">
        <f>SUM(R119:R123)</f>
        <v>0</v>
      </c>
      <c r="S118" s="182"/>
      <c r="T118" s="184">
        <f>SUM(T119:T123)</f>
        <v>0</v>
      </c>
      <c r="AR118" s="185" t="s">
        <v>79</v>
      </c>
      <c r="AT118" s="186" t="s">
        <v>70</v>
      </c>
      <c r="AU118" s="186" t="s">
        <v>71</v>
      </c>
      <c r="AY118" s="185" t="s">
        <v>150</v>
      </c>
      <c r="BK118" s="187">
        <f>SUM(BK119:BK123)</f>
        <v>0</v>
      </c>
    </row>
    <row r="119" spans="2:65" s="1" customFormat="1" ht="14.45" customHeight="1">
      <c r="B119" s="39"/>
      <c r="C119" s="190" t="s">
        <v>356</v>
      </c>
      <c r="D119" s="190" t="s">
        <v>152</v>
      </c>
      <c r="E119" s="191" t="s">
        <v>1620</v>
      </c>
      <c r="F119" s="192" t="s">
        <v>1621</v>
      </c>
      <c r="G119" s="193" t="s">
        <v>1541</v>
      </c>
      <c r="H119" s="194">
        <v>1</v>
      </c>
      <c r="I119" s="195"/>
      <c r="J119" s="196">
        <f>ROUND(I119*H119,2)</f>
        <v>0</v>
      </c>
      <c r="K119" s="192" t="s">
        <v>21</v>
      </c>
      <c r="L119" s="59"/>
      <c r="M119" s="197" t="s">
        <v>21</v>
      </c>
      <c r="N119" s="198" t="s">
        <v>42</v>
      </c>
      <c r="O119" s="40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AR119" s="22" t="s">
        <v>157</v>
      </c>
      <c r="AT119" s="22" t="s">
        <v>152</v>
      </c>
      <c r="AU119" s="22" t="s">
        <v>79</v>
      </c>
      <c r="AY119" s="22" t="s">
        <v>150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22" t="s">
        <v>79</v>
      </c>
      <c r="BK119" s="201">
        <f>ROUND(I119*H119,2)</f>
        <v>0</v>
      </c>
      <c r="BL119" s="22" t="s">
        <v>157</v>
      </c>
      <c r="BM119" s="22" t="s">
        <v>494</v>
      </c>
    </row>
    <row r="120" spans="2:65" s="1" customFormat="1" ht="14.45" customHeight="1">
      <c r="B120" s="39"/>
      <c r="C120" s="190" t="s">
        <v>364</v>
      </c>
      <c r="D120" s="190" t="s">
        <v>152</v>
      </c>
      <c r="E120" s="191" t="s">
        <v>1622</v>
      </c>
      <c r="F120" s="192" t="s">
        <v>1623</v>
      </c>
      <c r="G120" s="193" t="s">
        <v>1541</v>
      </c>
      <c r="H120" s="194">
        <v>1</v>
      </c>
      <c r="I120" s="195"/>
      <c r="J120" s="196">
        <f>ROUND(I120*H120,2)</f>
        <v>0</v>
      </c>
      <c r="K120" s="192" t="s">
        <v>21</v>
      </c>
      <c r="L120" s="59"/>
      <c r="M120" s="197" t="s">
        <v>21</v>
      </c>
      <c r="N120" s="198" t="s">
        <v>42</v>
      </c>
      <c r="O120" s="40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22" t="s">
        <v>157</v>
      </c>
      <c r="AT120" s="22" t="s">
        <v>152</v>
      </c>
      <c r="AU120" s="22" t="s">
        <v>79</v>
      </c>
      <c r="AY120" s="22" t="s">
        <v>150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79</v>
      </c>
      <c r="BK120" s="201">
        <f>ROUND(I120*H120,2)</f>
        <v>0</v>
      </c>
      <c r="BL120" s="22" t="s">
        <v>157</v>
      </c>
      <c r="BM120" s="22" t="s">
        <v>504</v>
      </c>
    </row>
    <row r="121" spans="2:65" s="1" customFormat="1" ht="14.45" customHeight="1">
      <c r="B121" s="39"/>
      <c r="C121" s="190" t="s">
        <v>369</v>
      </c>
      <c r="D121" s="190" t="s">
        <v>152</v>
      </c>
      <c r="E121" s="191" t="s">
        <v>1624</v>
      </c>
      <c r="F121" s="192" t="s">
        <v>1625</v>
      </c>
      <c r="G121" s="193" t="s">
        <v>1541</v>
      </c>
      <c r="H121" s="194">
        <v>1</v>
      </c>
      <c r="I121" s="195"/>
      <c r="J121" s="196">
        <f>ROUND(I121*H121,2)</f>
        <v>0</v>
      </c>
      <c r="K121" s="192" t="s">
        <v>21</v>
      </c>
      <c r="L121" s="59"/>
      <c r="M121" s="197" t="s">
        <v>21</v>
      </c>
      <c r="N121" s="198" t="s">
        <v>42</v>
      </c>
      <c r="O121" s="40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AR121" s="22" t="s">
        <v>157</v>
      </c>
      <c r="AT121" s="22" t="s">
        <v>152</v>
      </c>
      <c r="AU121" s="22" t="s">
        <v>79</v>
      </c>
      <c r="AY121" s="22" t="s">
        <v>150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22" t="s">
        <v>79</v>
      </c>
      <c r="BK121" s="201">
        <f>ROUND(I121*H121,2)</f>
        <v>0</v>
      </c>
      <c r="BL121" s="22" t="s">
        <v>157</v>
      </c>
      <c r="BM121" s="22" t="s">
        <v>513</v>
      </c>
    </row>
    <row r="122" spans="2:65" s="1" customFormat="1" ht="14.45" customHeight="1">
      <c r="B122" s="39"/>
      <c r="C122" s="190" t="s">
        <v>377</v>
      </c>
      <c r="D122" s="190" t="s">
        <v>152</v>
      </c>
      <c r="E122" s="191" t="s">
        <v>1626</v>
      </c>
      <c r="F122" s="192" t="s">
        <v>1627</v>
      </c>
      <c r="G122" s="193" t="s">
        <v>1541</v>
      </c>
      <c r="H122" s="194">
        <v>1</v>
      </c>
      <c r="I122" s="195"/>
      <c r="J122" s="196">
        <f>ROUND(I122*H122,2)</f>
        <v>0</v>
      </c>
      <c r="K122" s="192" t="s">
        <v>21</v>
      </c>
      <c r="L122" s="59"/>
      <c r="M122" s="197" t="s">
        <v>21</v>
      </c>
      <c r="N122" s="198" t="s">
        <v>42</v>
      </c>
      <c r="O122" s="40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AR122" s="22" t="s">
        <v>157</v>
      </c>
      <c r="AT122" s="22" t="s">
        <v>152</v>
      </c>
      <c r="AU122" s="22" t="s">
        <v>79</v>
      </c>
      <c r="AY122" s="22" t="s">
        <v>150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22" t="s">
        <v>79</v>
      </c>
      <c r="BK122" s="201">
        <f>ROUND(I122*H122,2)</f>
        <v>0</v>
      </c>
      <c r="BL122" s="22" t="s">
        <v>157</v>
      </c>
      <c r="BM122" s="22" t="s">
        <v>522</v>
      </c>
    </row>
    <row r="123" spans="2:65" s="1" customFormat="1" ht="14.45" customHeight="1">
      <c r="B123" s="39"/>
      <c r="C123" s="190" t="s">
        <v>386</v>
      </c>
      <c r="D123" s="190" t="s">
        <v>152</v>
      </c>
      <c r="E123" s="191" t="s">
        <v>1628</v>
      </c>
      <c r="F123" s="192" t="s">
        <v>1553</v>
      </c>
      <c r="G123" s="193" t="s">
        <v>1541</v>
      </c>
      <c r="H123" s="194">
        <v>1</v>
      </c>
      <c r="I123" s="195"/>
      <c r="J123" s="196">
        <f>ROUND(I123*H123,2)</f>
        <v>0</v>
      </c>
      <c r="K123" s="192" t="s">
        <v>21</v>
      </c>
      <c r="L123" s="59"/>
      <c r="M123" s="197" t="s">
        <v>21</v>
      </c>
      <c r="N123" s="235" t="s">
        <v>42</v>
      </c>
      <c r="O123" s="236"/>
      <c r="P123" s="237">
        <f>O123*H123</f>
        <v>0</v>
      </c>
      <c r="Q123" s="237">
        <v>0</v>
      </c>
      <c r="R123" s="237">
        <f>Q123*H123</f>
        <v>0</v>
      </c>
      <c r="S123" s="237">
        <v>0</v>
      </c>
      <c r="T123" s="238">
        <f>S123*H123</f>
        <v>0</v>
      </c>
      <c r="AR123" s="22" t="s">
        <v>157</v>
      </c>
      <c r="AT123" s="22" t="s">
        <v>152</v>
      </c>
      <c r="AU123" s="22" t="s">
        <v>79</v>
      </c>
      <c r="AY123" s="22" t="s">
        <v>150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22" t="s">
        <v>79</v>
      </c>
      <c r="BK123" s="201">
        <f>ROUND(I123*H123,2)</f>
        <v>0</v>
      </c>
      <c r="BL123" s="22" t="s">
        <v>157</v>
      </c>
      <c r="BM123" s="22" t="s">
        <v>531</v>
      </c>
    </row>
    <row r="124" spans="2:65" s="1" customFormat="1" ht="6.95" customHeight="1">
      <c r="B124" s="54"/>
      <c r="C124" s="55"/>
      <c r="D124" s="55"/>
      <c r="E124" s="55"/>
      <c r="F124" s="55"/>
      <c r="G124" s="55"/>
      <c r="H124" s="55"/>
      <c r="I124" s="137"/>
      <c r="J124" s="55"/>
      <c r="K124" s="55"/>
      <c r="L124" s="59"/>
    </row>
  </sheetData>
  <sheetProtection algorithmName="SHA-512" hashValue="tJSI1Ii6dRky/Uuf5eTVxAXNpurE+V5TTqbYq5dMUUugjeyuEQVoNfjMoe+Tf2M2sgg2XQ/TjmCscEqvRDmNjg==" saltValue="ZY7IVKP6A07/yvuzvKlec6jW5XxhEwza3ZNvuNA1CJoY7sLCbpqZSXC+V+e+1ae+2BcnLj6f5OSAlqS11AedfA==" spinCount="100000" sheet="1" objects="1" scenarios="1" formatColumns="0" formatRows="0" autoFilter="0"/>
  <autoFilter ref="C80:K123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9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100</v>
      </c>
      <c r="G1" s="363" t="s">
        <v>101</v>
      </c>
      <c r="H1" s="363"/>
      <c r="I1" s="113"/>
      <c r="J1" s="112" t="s">
        <v>102</v>
      </c>
      <c r="K1" s="111" t="s">
        <v>103</v>
      </c>
      <c r="L1" s="112" t="s">
        <v>104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22" t="s">
        <v>99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105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4.45" customHeight="1">
      <c r="B7" s="26"/>
      <c r="C7" s="27"/>
      <c r="D7" s="27"/>
      <c r="E7" s="355" t="str">
        <f>'Rekapitulace stavby'!K6</f>
        <v>Oprava objektu časomíry č.p. 1711</v>
      </c>
      <c r="F7" s="356"/>
      <c r="G7" s="356"/>
      <c r="H7" s="356"/>
      <c r="I7" s="115"/>
      <c r="J7" s="27"/>
      <c r="K7" s="29"/>
    </row>
    <row r="8" spans="1:70" s="1" customFormat="1">
      <c r="B8" s="39"/>
      <c r="C8" s="40"/>
      <c r="D8" s="35" t="s">
        <v>106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57" t="s">
        <v>1629</v>
      </c>
      <c r="F9" s="358"/>
      <c r="G9" s="358"/>
      <c r="H9" s="358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10. 3. 2018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21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17" t="s">
        <v>30</v>
      </c>
      <c r="J15" s="33" t="s">
        <v>21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">
        <v>21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17" t="s">
        <v>30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4.45" customHeight="1">
      <c r="B24" s="119"/>
      <c r="C24" s="120"/>
      <c r="D24" s="120"/>
      <c r="E24" s="324" t="s">
        <v>21</v>
      </c>
      <c r="F24" s="324"/>
      <c r="G24" s="324"/>
      <c r="H24" s="324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37</v>
      </c>
      <c r="E27" s="40"/>
      <c r="F27" s="40"/>
      <c r="G27" s="40"/>
      <c r="H27" s="40"/>
      <c r="I27" s="116"/>
      <c r="J27" s="126">
        <f>ROUND(J82,2)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39</v>
      </c>
      <c r="G29" s="40"/>
      <c r="H29" s="40"/>
      <c r="I29" s="127" t="s">
        <v>38</v>
      </c>
      <c r="J29" s="44" t="s">
        <v>40</v>
      </c>
      <c r="K29" s="43"/>
    </row>
    <row r="30" spans="2:11" s="1" customFormat="1" ht="14.45" customHeight="1">
      <c r="B30" s="39"/>
      <c r="C30" s="40"/>
      <c r="D30" s="47" t="s">
        <v>41</v>
      </c>
      <c r="E30" s="47" t="s">
        <v>42</v>
      </c>
      <c r="F30" s="128">
        <f>ROUND(SUM(BE82:BE98), 2)</f>
        <v>0</v>
      </c>
      <c r="G30" s="40"/>
      <c r="H30" s="40"/>
      <c r="I30" s="129">
        <v>0.21</v>
      </c>
      <c r="J30" s="128">
        <f>ROUND(ROUND((SUM(BE82:BE98)),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43</v>
      </c>
      <c r="F31" s="128">
        <f>ROUND(SUM(BF82:BF98), 2)</f>
        <v>0</v>
      </c>
      <c r="G31" s="40"/>
      <c r="H31" s="40"/>
      <c r="I31" s="129">
        <v>0.15</v>
      </c>
      <c r="J31" s="128">
        <f>ROUND(ROUND((SUM(BF82:BF98)),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44</v>
      </c>
      <c r="F32" s="128">
        <f>ROUND(SUM(BG82:BG98),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45</v>
      </c>
      <c r="F33" s="128">
        <f>ROUND(SUM(BH82:BH98),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28">
        <f>ROUND(SUM(BI82:BI98),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47</v>
      </c>
      <c r="E36" s="77"/>
      <c r="F36" s="77"/>
      <c r="G36" s="132" t="s">
        <v>48</v>
      </c>
      <c r="H36" s="133" t="s">
        <v>49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108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4.45" customHeight="1">
      <c r="B45" s="39"/>
      <c r="C45" s="40"/>
      <c r="D45" s="40"/>
      <c r="E45" s="355" t="str">
        <f>E7</f>
        <v>Oprava objektu časomíry č.p. 1711</v>
      </c>
      <c r="F45" s="356"/>
      <c r="G45" s="356"/>
      <c r="H45" s="356"/>
      <c r="I45" s="116"/>
      <c r="J45" s="40"/>
      <c r="K45" s="43"/>
    </row>
    <row r="46" spans="2:11" s="1" customFormat="1" ht="14.45" customHeight="1">
      <c r="B46" s="39"/>
      <c r="C46" s="35" t="s">
        <v>106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6.149999999999999" customHeight="1">
      <c r="B47" s="39"/>
      <c r="C47" s="40"/>
      <c r="D47" s="40"/>
      <c r="E47" s="357" t="str">
        <f>E9</f>
        <v>07 - VRN</v>
      </c>
      <c r="F47" s="358"/>
      <c r="G47" s="358"/>
      <c r="H47" s="358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Česká Lípa</v>
      </c>
      <c r="G49" s="40"/>
      <c r="H49" s="40"/>
      <c r="I49" s="117" t="s">
        <v>25</v>
      </c>
      <c r="J49" s="118" t="str">
        <f>IF(J12="","",J12)</f>
        <v>10. 3. 2018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Město Č. Lípa</v>
      </c>
      <c r="G51" s="40"/>
      <c r="H51" s="40"/>
      <c r="I51" s="117" t="s">
        <v>33</v>
      </c>
      <c r="J51" s="324" t="str">
        <f>E21</f>
        <v>Ing. Vaněk</v>
      </c>
      <c r="K51" s="43"/>
    </row>
    <row r="52" spans="2:47" s="1" customFormat="1" ht="14.45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59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109</v>
      </c>
      <c r="D54" s="130"/>
      <c r="E54" s="130"/>
      <c r="F54" s="130"/>
      <c r="G54" s="130"/>
      <c r="H54" s="130"/>
      <c r="I54" s="143"/>
      <c r="J54" s="144" t="s">
        <v>110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111</v>
      </c>
      <c r="D56" s="40"/>
      <c r="E56" s="40"/>
      <c r="F56" s="40"/>
      <c r="G56" s="40"/>
      <c r="H56" s="40"/>
      <c r="I56" s="116"/>
      <c r="J56" s="126">
        <f>J82</f>
        <v>0</v>
      </c>
      <c r="K56" s="43"/>
      <c r="AU56" s="22" t="s">
        <v>112</v>
      </c>
    </row>
    <row r="57" spans="2:47" s="7" customFormat="1" ht="24.95" customHeight="1">
      <c r="B57" s="147"/>
      <c r="C57" s="148"/>
      <c r="D57" s="149" t="s">
        <v>1630</v>
      </c>
      <c r="E57" s="150"/>
      <c r="F57" s="150"/>
      <c r="G57" s="150"/>
      <c r="H57" s="150"/>
      <c r="I57" s="151"/>
      <c r="J57" s="152">
        <f>J83</f>
        <v>0</v>
      </c>
      <c r="K57" s="153"/>
    </row>
    <row r="58" spans="2:47" s="8" customFormat="1" ht="19.899999999999999" customHeight="1">
      <c r="B58" s="154"/>
      <c r="C58" s="155"/>
      <c r="D58" s="156" t="s">
        <v>1631</v>
      </c>
      <c r="E58" s="157"/>
      <c r="F58" s="157"/>
      <c r="G58" s="157"/>
      <c r="H58" s="157"/>
      <c r="I58" s="158"/>
      <c r="J58" s="159">
        <f>J84</f>
        <v>0</v>
      </c>
      <c r="K58" s="160"/>
    </row>
    <row r="59" spans="2:47" s="8" customFormat="1" ht="19.899999999999999" customHeight="1">
      <c r="B59" s="154"/>
      <c r="C59" s="155"/>
      <c r="D59" s="156" t="s">
        <v>1632</v>
      </c>
      <c r="E59" s="157"/>
      <c r="F59" s="157"/>
      <c r="G59" s="157"/>
      <c r="H59" s="157"/>
      <c r="I59" s="158"/>
      <c r="J59" s="159">
        <f>J88</f>
        <v>0</v>
      </c>
      <c r="K59" s="160"/>
    </row>
    <row r="60" spans="2:47" s="8" customFormat="1" ht="19.899999999999999" customHeight="1">
      <c r="B60" s="154"/>
      <c r="C60" s="155"/>
      <c r="D60" s="156" t="s">
        <v>1633</v>
      </c>
      <c r="E60" s="157"/>
      <c r="F60" s="157"/>
      <c r="G60" s="157"/>
      <c r="H60" s="157"/>
      <c r="I60" s="158"/>
      <c r="J60" s="159">
        <f>J90</f>
        <v>0</v>
      </c>
      <c r="K60" s="160"/>
    </row>
    <row r="61" spans="2:47" s="8" customFormat="1" ht="19.899999999999999" customHeight="1">
      <c r="B61" s="154"/>
      <c r="C61" s="155"/>
      <c r="D61" s="156" t="s">
        <v>1634</v>
      </c>
      <c r="E61" s="157"/>
      <c r="F61" s="157"/>
      <c r="G61" s="157"/>
      <c r="H61" s="157"/>
      <c r="I61" s="158"/>
      <c r="J61" s="159">
        <f>J94</f>
        <v>0</v>
      </c>
      <c r="K61" s="160"/>
    </row>
    <row r="62" spans="2:47" s="8" customFormat="1" ht="19.899999999999999" customHeight="1">
      <c r="B62" s="154"/>
      <c r="C62" s="155"/>
      <c r="D62" s="156" t="s">
        <v>1635</v>
      </c>
      <c r="E62" s="157"/>
      <c r="F62" s="157"/>
      <c r="G62" s="157"/>
      <c r="H62" s="157"/>
      <c r="I62" s="158"/>
      <c r="J62" s="159">
        <f>J96</f>
        <v>0</v>
      </c>
      <c r="K62" s="160"/>
    </row>
    <row r="63" spans="2:47" s="1" customFormat="1" ht="21.75" customHeight="1">
      <c r="B63" s="39"/>
      <c r="C63" s="40"/>
      <c r="D63" s="40"/>
      <c r="E63" s="40"/>
      <c r="F63" s="40"/>
      <c r="G63" s="40"/>
      <c r="H63" s="40"/>
      <c r="I63" s="116"/>
      <c r="J63" s="40"/>
      <c r="K63" s="43"/>
    </row>
    <row r="64" spans="2:47" s="1" customFormat="1" ht="6.95" customHeight="1">
      <c r="B64" s="54"/>
      <c r="C64" s="55"/>
      <c r="D64" s="55"/>
      <c r="E64" s="55"/>
      <c r="F64" s="55"/>
      <c r="G64" s="55"/>
      <c r="H64" s="55"/>
      <c r="I64" s="137"/>
      <c r="J64" s="55"/>
      <c r="K64" s="56"/>
    </row>
    <row r="68" spans="2:12" s="1" customFormat="1" ht="6.95" customHeight="1">
      <c r="B68" s="57"/>
      <c r="C68" s="58"/>
      <c r="D68" s="58"/>
      <c r="E68" s="58"/>
      <c r="F68" s="58"/>
      <c r="G68" s="58"/>
      <c r="H68" s="58"/>
      <c r="I68" s="140"/>
      <c r="J68" s="58"/>
      <c r="K68" s="58"/>
      <c r="L68" s="59"/>
    </row>
    <row r="69" spans="2:12" s="1" customFormat="1" ht="36.950000000000003" customHeight="1">
      <c r="B69" s="39"/>
      <c r="C69" s="60" t="s">
        <v>134</v>
      </c>
      <c r="D69" s="61"/>
      <c r="E69" s="61"/>
      <c r="F69" s="61"/>
      <c r="G69" s="61"/>
      <c r="H69" s="61"/>
      <c r="I69" s="161"/>
      <c r="J69" s="61"/>
      <c r="K69" s="61"/>
      <c r="L69" s="59"/>
    </row>
    <row r="70" spans="2:12" s="1" customFormat="1" ht="6.95" customHeight="1">
      <c r="B70" s="39"/>
      <c r="C70" s="61"/>
      <c r="D70" s="61"/>
      <c r="E70" s="61"/>
      <c r="F70" s="61"/>
      <c r="G70" s="61"/>
      <c r="H70" s="61"/>
      <c r="I70" s="161"/>
      <c r="J70" s="61"/>
      <c r="K70" s="61"/>
      <c r="L70" s="59"/>
    </row>
    <row r="71" spans="2:12" s="1" customFormat="1" ht="14.45" customHeight="1">
      <c r="B71" s="39"/>
      <c r="C71" s="63" t="s">
        <v>18</v>
      </c>
      <c r="D71" s="61"/>
      <c r="E71" s="61"/>
      <c r="F71" s="61"/>
      <c r="G71" s="61"/>
      <c r="H71" s="61"/>
      <c r="I71" s="161"/>
      <c r="J71" s="61"/>
      <c r="K71" s="61"/>
      <c r="L71" s="59"/>
    </row>
    <row r="72" spans="2:12" s="1" customFormat="1" ht="14.45" customHeight="1">
      <c r="B72" s="39"/>
      <c r="C72" s="61"/>
      <c r="D72" s="61"/>
      <c r="E72" s="360" t="str">
        <f>E7</f>
        <v>Oprava objektu časomíry č.p. 1711</v>
      </c>
      <c r="F72" s="361"/>
      <c r="G72" s="361"/>
      <c r="H72" s="361"/>
      <c r="I72" s="161"/>
      <c r="J72" s="61"/>
      <c r="K72" s="61"/>
      <c r="L72" s="59"/>
    </row>
    <row r="73" spans="2:12" s="1" customFormat="1" ht="14.45" customHeight="1">
      <c r="B73" s="39"/>
      <c r="C73" s="63" t="s">
        <v>106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16.149999999999999" customHeight="1">
      <c r="B74" s="39"/>
      <c r="C74" s="61"/>
      <c r="D74" s="61"/>
      <c r="E74" s="335" t="str">
        <f>E9</f>
        <v>07 - VRN</v>
      </c>
      <c r="F74" s="362"/>
      <c r="G74" s="362"/>
      <c r="H74" s="362"/>
      <c r="I74" s="161"/>
      <c r="J74" s="61"/>
      <c r="K74" s="61"/>
      <c r="L74" s="59"/>
    </row>
    <row r="75" spans="2:12" s="1" customFormat="1" ht="6.95" customHeight="1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18" customHeight="1">
      <c r="B76" s="39"/>
      <c r="C76" s="63" t="s">
        <v>23</v>
      </c>
      <c r="D76" s="61"/>
      <c r="E76" s="61"/>
      <c r="F76" s="162" t="str">
        <f>F12</f>
        <v>Česká Lípa</v>
      </c>
      <c r="G76" s="61"/>
      <c r="H76" s="61"/>
      <c r="I76" s="163" t="s">
        <v>25</v>
      </c>
      <c r="J76" s="71" t="str">
        <f>IF(J12="","",J12)</f>
        <v>10. 3. 2018</v>
      </c>
      <c r="K76" s="61"/>
      <c r="L76" s="59"/>
    </row>
    <row r="77" spans="2:12" s="1" customFormat="1" ht="6.95" customHeight="1">
      <c r="B77" s="39"/>
      <c r="C77" s="61"/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>
      <c r="B78" s="39"/>
      <c r="C78" s="63" t="s">
        <v>27</v>
      </c>
      <c r="D78" s="61"/>
      <c r="E78" s="61"/>
      <c r="F78" s="162" t="str">
        <f>E15</f>
        <v>Město Č. Lípa</v>
      </c>
      <c r="G78" s="61"/>
      <c r="H78" s="61"/>
      <c r="I78" s="163" t="s">
        <v>33</v>
      </c>
      <c r="J78" s="162" t="str">
        <f>E21</f>
        <v>Ing. Vaněk</v>
      </c>
      <c r="K78" s="61"/>
      <c r="L78" s="59"/>
    </row>
    <row r="79" spans="2:12" s="1" customFormat="1" ht="14.45" customHeight="1">
      <c r="B79" s="39"/>
      <c r="C79" s="63" t="s">
        <v>31</v>
      </c>
      <c r="D79" s="61"/>
      <c r="E79" s="61"/>
      <c r="F79" s="162" t="str">
        <f>IF(E18="","",E18)</f>
        <v/>
      </c>
      <c r="G79" s="61"/>
      <c r="H79" s="61"/>
      <c r="I79" s="161"/>
      <c r="J79" s="61"/>
      <c r="K79" s="61"/>
      <c r="L79" s="59"/>
    </row>
    <row r="80" spans="2:12" s="1" customFormat="1" ht="10.35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9" customFormat="1" ht="29.25" customHeight="1">
      <c r="B81" s="164"/>
      <c r="C81" s="165" t="s">
        <v>135</v>
      </c>
      <c r="D81" s="166" t="s">
        <v>56</v>
      </c>
      <c r="E81" s="166" t="s">
        <v>52</v>
      </c>
      <c r="F81" s="166" t="s">
        <v>136</v>
      </c>
      <c r="G81" s="166" t="s">
        <v>137</v>
      </c>
      <c r="H81" s="166" t="s">
        <v>138</v>
      </c>
      <c r="I81" s="167" t="s">
        <v>139</v>
      </c>
      <c r="J81" s="166" t="s">
        <v>110</v>
      </c>
      <c r="K81" s="168" t="s">
        <v>140</v>
      </c>
      <c r="L81" s="169"/>
      <c r="M81" s="79" t="s">
        <v>141</v>
      </c>
      <c r="N81" s="80" t="s">
        <v>41</v>
      </c>
      <c r="O81" s="80" t="s">
        <v>142</v>
      </c>
      <c r="P81" s="80" t="s">
        <v>143</v>
      </c>
      <c r="Q81" s="80" t="s">
        <v>144</v>
      </c>
      <c r="R81" s="80" t="s">
        <v>145</v>
      </c>
      <c r="S81" s="80" t="s">
        <v>146</v>
      </c>
      <c r="T81" s="81" t="s">
        <v>147</v>
      </c>
    </row>
    <row r="82" spans="2:65" s="1" customFormat="1" ht="29.25" customHeight="1">
      <c r="B82" s="39"/>
      <c r="C82" s="85" t="s">
        <v>111</v>
      </c>
      <c r="D82" s="61"/>
      <c r="E82" s="61"/>
      <c r="F82" s="61"/>
      <c r="G82" s="61"/>
      <c r="H82" s="61"/>
      <c r="I82" s="161"/>
      <c r="J82" s="170">
        <f>BK82</f>
        <v>0</v>
      </c>
      <c r="K82" s="61"/>
      <c r="L82" s="59"/>
      <c r="M82" s="82"/>
      <c r="N82" s="83"/>
      <c r="O82" s="83"/>
      <c r="P82" s="171">
        <f>P83</f>
        <v>0</v>
      </c>
      <c r="Q82" s="83"/>
      <c r="R82" s="171">
        <f>R83</f>
        <v>0</v>
      </c>
      <c r="S82" s="83"/>
      <c r="T82" s="172">
        <f>T83</f>
        <v>0</v>
      </c>
      <c r="AT82" s="22" t="s">
        <v>70</v>
      </c>
      <c r="AU82" s="22" t="s">
        <v>112</v>
      </c>
      <c r="BK82" s="173">
        <f>BK83</f>
        <v>0</v>
      </c>
    </row>
    <row r="83" spans="2:65" s="10" customFormat="1" ht="37.35" customHeight="1">
      <c r="B83" s="174"/>
      <c r="C83" s="175"/>
      <c r="D83" s="176" t="s">
        <v>70</v>
      </c>
      <c r="E83" s="177" t="s">
        <v>98</v>
      </c>
      <c r="F83" s="177" t="s">
        <v>1636</v>
      </c>
      <c r="G83" s="175"/>
      <c r="H83" s="175"/>
      <c r="I83" s="178"/>
      <c r="J83" s="179">
        <f>BK83</f>
        <v>0</v>
      </c>
      <c r="K83" s="175"/>
      <c r="L83" s="180"/>
      <c r="M83" s="181"/>
      <c r="N83" s="182"/>
      <c r="O83" s="182"/>
      <c r="P83" s="183">
        <f>P84+P88+P90+P94+P96</f>
        <v>0</v>
      </c>
      <c r="Q83" s="182"/>
      <c r="R83" s="183">
        <f>R84+R88+R90+R94+R96</f>
        <v>0</v>
      </c>
      <c r="S83" s="182"/>
      <c r="T83" s="184">
        <f>T84+T88+T90+T94+T96</f>
        <v>0</v>
      </c>
      <c r="AR83" s="185" t="s">
        <v>175</v>
      </c>
      <c r="AT83" s="186" t="s">
        <v>70</v>
      </c>
      <c r="AU83" s="186" t="s">
        <v>71</v>
      </c>
      <c r="AY83" s="185" t="s">
        <v>150</v>
      </c>
      <c r="BK83" s="187">
        <f>BK84+BK88+BK90+BK94+BK96</f>
        <v>0</v>
      </c>
    </row>
    <row r="84" spans="2:65" s="10" customFormat="1" ht="19.899999999999999" customHeight="1">
      <c r="B84" s="174"/>
      <c r="C84" s="175"/>
      <c r="D84" s="176" t="s">
        <v>70</v>
      </c>
      <c r="E84" s="188" t="s">
        <v>1637</v>
      </c>
      <c r="F84" s="188" t="s">
        <v>1638</v>
      </c>
      <c r="G84" s="175"/>
      <c r="H84" s="175"/>
      <c r="I84" s="178"/>
      <c r="J84" s="189">
        <f>BK84</f>
        <v>0</v>
      </c>
      <c r="K84" s="175"/>
      <c r="L84" s="180"/>
      <c r="M84" s="181"/>
      <c r="N84" s="182"/>
      <c r="O84" s="182"/>
      <c r="P84" s="183">
        <f>SUM(P85:P87)</f>
        <v>0</v>
      </c>
      <c r="Q84" s="182"/>
      <c r="R84" s="183">
        <f>SUM(R85:R87)</f>
        <v>0</v>
      </c>
      <c r="S84" s="182"/>
      <c r="T84" s="184">
        <f>SUM(T85:T87)</f>
        <v>0</v>
      </c>
      <c r="AR84" s="185" t="s">
        <v>175</v>
      </c>
      <c r="AT84" s="186" t="s">
        <v>70</v>
      </c>
      <c r="AU84" s="186" t="s">
        <v>79</v>
      </c>
      <c r="AY84" s="185" t="s">
        <v>150</v>
      </c>
      <c r="BK84" s="187">
        <f>SUM(BK85:BK87)</f>
        <v>0</v>
      </c>
    </row>
    <row r="85" spans="2:65" s="1" customFormat="1" ht="14.45" customHeight="1">
      <c r="B85" s="39"/>
      <c r="C85" s="190" t="s">
        <v>79</v>
      </c>
      <c r="D85" s="190" t="s">
        <v>152</v>
      </c>
      <c r="E85" s="191" t="s">
        <v>1639</v>
      </c>
      <c r="F85" s="192" t="s">
        <v>1640</v>
      </c>
      <c r="G85" s="193" t="s">
        <v>545</v>
      </c>
      <c r="H85" s="194">
        <v>1</v>
      </c>
      <c r="I85" s="195"/>
      <c r="J85" s="196">
        <f>ROUND(I85*H85,2)</f>
        <v>0</v>
      </c>
      <c r="K85" s="192" t="s">
        <v>1641</v>
      </c>
      <c r="L85" s="59"/>
      <c r="M85" s="197" t="s">
        <v>21</v>
      </c>
      <c r="N85" s="198" t="s">
        <v>42</v>
      </c>
      <c r="O85" s="40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AR85" s="22" t="s">
        <v>1642</v>
      </c>
      <c r="AT85" s="22" t="s">
        <v>152</v>
      </c>
      <c r="AU85" s="22" t="s">
        <v>81</v>
      </c>
      <c r="AY85" s="22" t="s">
        <v>150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22" t="s">
        <v>79</v>
      </c>
      <c r="BK85" s="201">
        <f>ROUND(I85*H85,2)</f>
        <v>0</v>
      </c>
      <c r="BL85" s="22" t="s">
        <v>1642</v>
      </c>
      <c r="BM85" s="22" t="s">
        <v>1643</v>
      </c>
    </row>
    <row r="86" spans="2:65" s="1" customFormat="1" ht="14.45" customHeight="1">
      <c r="B86" s="39"/>
      <c r="C86" s="190" t="s">
        <v>81</v>
      </c>
      <c r="D86" s="190" t="s">
        <v>152</v>
      </c>
      <c r="E86" s="191" t="s">
        <v>1644</v>
      </c>
      <c r="F86" s="192" t="s">
        <v>1645</v>
      </c>
      <c r="G86" s="193" t="s">
        <v>545</v>
      </c>
      <c r="H86" s="194">
        <v>1</v>
      </c>
      <c r="I86" s="195"/>
      <c r="J86" s="196">
        <f>ROUND(I86*H86,2)</f>
        <v>0</v>
      </c>
      <c r="K86" s="192" t="s">
        <v>1641</v>
      </c>
      <c r="L86" s="59"/>
      <c r="M86" s="197" t="s">
        <v>21</v>
      </c>
      <c r="N86" s="198" t="s">
        <v>42</v>
      </c>
      <c r="O86" s="40"/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AR86" s="22" t="s">
        <v>1642</v>
      </c>
      <c r="AT86" s="22" t="s">
        <v>152</v>
      </c>
      <c r="AU86" s="22" t="s">
        <v>81</v>
      </c>
      <c r="AY86" s="22" t="s">
        <v>150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22" t="s">
        <v>79</v>
      </c>
      <c r="BK86" s="201">
        <f>ROUND(I86*H86,2)</f>
        <v>0</v>
      </c>
      <c r="BL86" s="22" t="s">
        <v>1642</v>
      </c>
      <c r="BM86" s="22" t="s">
        <v>1646</v>
      </c>
    </row>
    <row r="87" spans="2:65" s="1" customFormat="1" ht="14.45" customHeight="1">
      <c r="B87" s="39"/>
      <c r="C87" s="190" t="s">
        <v>166</v>
      </c>
      <c r="D87" s="190" t="s">
        <v>152</v>
      </c>
      <c r="E87" s="191" t="s">
        <v>1647</v>
      </c>
      <c r="F87" s="192" t="s">
        <v>1648</v>
      </c>
      <c r="G87" s="193" t="s">
        <v>545</v>
      </c>
      <c r="H87" s="194">
        <v>1</v>
      </c>
      <c r="I87" s="195"/>
      <c r="J87" s="196">
        <f>ROUND(I87*H87,2)</f>
        <v>0</v>
      </c>
      <c r="K87" s="192" t="s">
        <v>156</v>
      </c>
      <c r="L87" s="59"/>
      <c r="M87" s="197" t="s">
        <v>21</v>
      </c>
      <c r="N87" s="198" t="s">
        <v>42</v>
      </c>
      <c r="O87" s="40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AR87" s="22" t="s">
        <v>1642</v>
      </c>
      <c r="AT87" s="22" t="s">
        <v>152</v>
      </c>
      <c r="AU87" s="22" t="s">
        <v>81</v>
      </c>
      <c r="AY87" s="22" t="s">
        <v>150</v>
      </c>
      <c r="BE87" s="201">
        <f>IF(N87="základní",J87,0)</f>
        <v>0</v>
      </c>
      <c r="BF87" s="201">
        <f>IF(N87="snížená",J87,0)</f>
        <v>0</v>
      </c>
      <c r="BG87" s="201">
        <f>IF(N87="zákl. přenesená",J87,0)</f>
        <v>0</v>
      </c>
      <c r="BH87" s="201">
        <f>IF(N87="sníž. přenesená",J87,0)</f>
        <v>0</v>
      </c>
      <c r="BI87" s="201">
        <f>IF(N87="nulová",J87,0)</f>
        <v>0</v>
      </c>
      <c r="BJ87" s="22" t="s">
        <v>79</v>
      </c>
      <c r="BK87" s="201">
        <f>ROUND(I87*H87,2)</f>
        <v>0</v>
      </c>
      <c r="BL87" s="22" t="s">
        <v>1642</v>
      </c>
      <c r="BM87" s="22" t="s">
        <v>1649</v>
      </c>
    </row>
    <row r="88" spans="2:65" s="10" customFormat="1" ht="29.85" customHeight="1">
      <c r="B88" s="174"/>
      <c r="C88" s="175"/>
      <c r="D88" s="176" t="s">
        <v>70</v>
      </c>
      <c r="E88" s="188" t="s">
        <v>1650</v>
      </c>
      <c r="F88" s="188" t="s">
        <v>1651</v>
      </c>
      <c r="G88" s="175"/>
      <c r="H88" s="175"/>
      <c r="I88" s="178"/>
      <c r="J88" s="189">
        <f>BK88</f>
        <v>0</v>
      </c>
      <c r="K88" s="175"/>
      <c r="L88" s="180"/>
      <c r="M88" s="181"/>
      <c r="N88" s="182"/>
      <c r="O88" s="182"/>
      <c r="P88" s="183">
        <f>P89</f>
        <v>0</v>
      </c>
      <c r="Q88" s="182"/>
      <c r="R88" s="183">
        <f>R89</f>
        <v>0</v>
      </c>
      <c r="S88" s="182"/>
      <c r="T88" s="184">
        <f>T89</f>
        <v>0</v>
      </c>
      <c r="AR88" s="185" t="s">
        <v>175</v>
      </c>
      <c r="AT88" s="186" t="s">
        <v>70</v>
      </c>
      <c r="AU88" s="186" t="s">
        <v>79</v>
      </c>
      <c r="AY88" s="185" t="s">
        <v>150</v>
      </c>
      <c r="BK88" s="187">
        <f>BK89</f>
        <v>0</v>
      </c>
    </row>
    <row r="89" spans="2:65" s="1" customFormat="1" ht="14.45" customHeight="1">
      <c r="B89" s="39"/>
      <c r="C89" s="190" t="s">
        <v>157</v>
      </c>
      <c r="D89" s="190" t="s">
        <v>152</v>
      </c>
      <c r="E89" s="191" t="s">
        <v>1652</v>
      </c>
      <c r="F89" s="192" t="s">
        <v>1653</v>
      </c>
      <c r="G89" s="193" t="s">
        <v>545</v>
      </c>
      <c r="H89" s="194">
        <v>1</v>
      </c>
      <c r="I89" s="195"/>
      <c r="J89" s="196">
        <f>ROUND(I89*H89,2)</f>
        <v>0</v>
      </c>
      <c r="K89" s="192" t="s">
        <v>156</v>
      </c>
      <c r="L89" s="59"/>
      <c r="M89" s="197" t="s">
        <v>21</v>
      </c>
      <c r="N89" s="198" t="s">
        <v>42</v>
      </c>
      <c r="O89" s="40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AR89" s="22" t="s">
        <v>1642</v>
      </c>
      <c r="AT89" s="22" t="s">
        <v>152</v>
      </c>
      <c r="AU89" s="22" t="s">
        <v>81</v>
      </c>
      <c r="AY89" s="22" t="s">
        <v>150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22" t="s">
        <v>79</v>
      </c>
      <c r="BK89" s="201">
        <f>ROUND(I89*H89,2)</f>
        <v>0</v>
      </c>
      <c r="BL89" s="22" t="s">
        <v>1642</v>
      </c>
      <c r="BM89" s="22" t="s">
        <v>1654</v>
      </c>
    </row>
    <row r="90" spans="2:65" s="10" customFormat="1" ht="29.85" customHeight="1">
      <c r="B90" s="174"/>
      <c r="C90" s="175"/>
      <c r="D90" s="176" t="s">
        <v>70</v>
      </c>
      <c r="E90" s="188" t="s">
        <v>1655</v>
      </c>
      <c r="F90" s="188" t="s">
        <v>1656</v>
      </c>
      <c r="G90" s="175"/>
      <c r="H90" s="175"/>
      <c r="I90" s="178"/>
      <c r="J90" s="189">
        <f>BK90</f>
        <v>0</v>
      </c>
      <c r="K90" s="175"/>
      <c r="L90" s="180"/>
      <c r="M90" s="181"/>
      <c r="N90" s="182"/>
      <c r="O90" s="182"/>
      <c r="P90" s="183">
        <f>SUM(P91:P93)</f>
        <v>0</v>
      </c>
      <c r="Q90" s="182"/>
      <c r="R90" s="183">
        <f>SUM(R91:R93)</f>
        <v>0</v>
      </c>
      <c r="S90" s="182"/>
      <c r="T90" s="184">
        <f>SUM(T91:T93)</f>
        <v>0</v>
      </c>
      <c r="AR90" s="185" t="s">
        <v>175</v>
      </c>
      <c r="AT90" s="186" t="s">
        <v>70</v>
      </c>
      <c r="AU90" s="186" t="s">
        <v>79</v>
      </c>
      <c r="AY90" s="185" t="s">
        <v>150</v>
      </c>
      <c r="BK90" s="187">
        <f>SUM(BK91:BK93)</f>
        <v>0</v>
      </c>
    </row>
    <row r="91" spans="2:65" s="1" customFormat="1" ht="14.45" customHeight="1">
      <c r="B91" s="39"/>
      <c r="C91" s="190" t="s">
        <v>175</v>
      </c>
      <c r="D91" s="190" t="s">
        <v>152</v>
      </c>
      <c r="E91" s="191" t="s">
        <v>1657</v>
      </c>
      <c r="F91" s="192" t="s">
        <v>1658</v>
      </c>
      <c r="G91" s="193" t="s">
        <v>545</v>
      </c>
      <c r="H91" s="194">
        <v>1</v>
      </c>
      <c r="I91" s="195"/>
      <c r="J91" s="196">
        <f>ROUND(I91*H91,2)</f>
        <v>0</v>
      </c>
      <c r="K91" s="192" t="s">
        <v>1641</v>
      </c>
      <c r="L91" s="59"/>
      <c r="M91" s="197" t="s">
        <v>21</v>
      </c>
      <c r="N91" s="198" t="s">
        <v>42</v>
      </c>
      <c r="O91" s="40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AR91" s="22" t="s">
        <v>1642</v>
      </c>
      <c r="AT91" s="22" t="s">
        <v>152</v>
      </c>
      <c r="AU91" s="22" t="s">
        <v>81</v>
      </c>
      <c r="AY91" s="22" t="s">
        <v>150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2" t="s">
        <v>79</v>
      </c>
      <c r="BK91" s="201">
        <f>ROUND(I91*H91,2)</f>
        <v>0</v>
      </c>
      <c r="BL91" s="22" t="s">
        <v>1642</v>
      </c>
      <c r="BM91" s="22" t="s">
        <v>1659</v>
      </c>
    </row>
    <row r="92" spans="2:65" s="1" customFormat="1" ht="14.45" customHeight="1">
      <c r="B92" s="39"/>
      <c r="C92" s="190" t="s">
        <v>179</v>
      </c>
      <c r="D92" s="190" t="s">
        <v>152</v>
      </c>
      <c r="E92" s="191" t="s">
        <v>1660</v>
      </c>
      <c r="F92" s="192" t="s">
        <v>1661</v>
      </c>
      <c r="G92" s="193" t="s">
        <v>545</v>
      </c>
      <c r="H92" s="194">
        <v>1</v>
      </c>
      <c r="I92" s="195"/>
      <c r="J92" s="196">
        <f>ROUND(I92*H92,2)</f>
        <v>0</v>
      </c>
      <c r="K92" s="192" t="s">
        <v>1641</v>
      </c>
      <c r="L92" s="59"/>
      <c r="M92" s="197" t="s">
        <v>21</v>
      </c>
      <c r="N92" s="198" t="s">
        <v>42</v>
      </c>
      <c r="O92" s="40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AR92" s="22" t="s">
        <v>1642</v>
      </c>
      <c r="AT92" s="22" t="s">
        <v>152</v>
      </c>
      <c r="AU92" s="22" t="s">
        <v>81</v>
      </c>
      <c r="AY92" s="22" t="s">
        <v>150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2" t="s">
        <v>79</v>
      </c>
      <c r="BK92" s="201">
        <f>ROUND(I92*H92,2)</f>
        <v>0</v>
      </c>
      <c r="BL92" s="22" t="s">
        <v>1642</v>
      </c>
      <c r="BM92" s="22" t="s">
        <v>1662</v>
      </c>
    </row>
    <row r="93" spans="2:65" s="1" customFormat="1" ht="14.45" customHeight="1">
      <c r="B93" s="39"/>
      <c r="C93" s="190" t="s">
        <v>186</v>
      </c>
      <c r="D93" s="190" t="s">
        <v>152</v>
      </c>
      <c r="E93" s="191" t="s">
        <v>1663</v>
      </c>
      <c r="F93" s="192" t="s">
        <v>1664</v>
      </c>
      <c r="G93" s="193" t="s">
        <v>545</v>
      </c>
      <c r="H93" s="194">
        <v>1</v>
      </c>
      <c r="I93" s="195"/>
      <c r="J93" s="196">
        <f>ROUND(I93*H93,2)</f>
        <v>0</v>
      </c>
      <c r="K93" s="192" t="s">
        <v>1641</v>
      </c>
      <c r="L93" s="59"/>
      <c r="M93" s="197" t="s">
        <v>21</v>
      </c>
      <c r="N93" s="198" t="s">
        <v>42</v>
      </c>
      <c r="O93" s="40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AR93" s="22" t="s">
        <v>1642</v>
      </c>
      <c r="AT93" s="22" t="s">
        <v>152</v>
      </c>
      <c r="AU93" s="22" t="s">
        <v>81</v>
      </c>
      <c r="AY93" s="22" t="s">
        <v>150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22" t="s">
        <v>79</v>
      </c>
      <c r="BK93" s="201">
        <f>ROUND(I93*H93,2)</f>
        <v>0</v>
      </c>
      <c r="BL93" s="22" t="s">
        <v>1642</v>
      </c>
      <c r="BM93" s="22" t="s">
        <v>1665</v>
      </c>
    </row>
    <row r="94" spans="2:65" s="10" customFormat="1" ht="29.85" customHeight="1">
      <c r="B94" s="174"/>
      <c r="C94" s="175"/>
      <c r="D94" s="176" t="s">
        <v>70</v>
      </c>
      <c r="E94" s="188" t="s">
        <v>1666</v>
      </c>
      <c r="F94" s="188" t="s">
        <v>1667</v>
      </c>
      <c r="G94" s="175"/>
      <c r="H94" s="175"/>
      <c r="I94" s="178"/>
      <c r="J94" s="189">
        <f>BK94</f>
        <v>0</v>
      </c>
      <c r="K94" s="175"/>
      <c r="L94" s="180"/>
      <c r="M94" s="181"/>
      <c r="N94" s="182"/>
      <c r="O94" s="182"/>
      <c r="P94" s="183">
        <f>P95</f>
        <v>0</v>
      </c>
      <c r="Q94" s="182"/>
      <c r="R94" s="183">
        <f>R95</f>
        <v>0</v>
      </c>
      <c r="S94" s="182"/>
      <c r="T94" s="184">
        <f>T95</f>
        <v>0</v>
      </c>
      <c r="AR94" s="185" t="s">
        <v>175</v>
      </c>
      <c r="AT94" s="186" t="s">
        <v>70</v>
      </c>
      <c r="AU94" s="186" t="s">
        <v>79</v>
      </c>
      <c r="AY94" s="185" t="s">
        <v>150</v>
      </c>
      <c r="BK94" s="187">
        <f>BK95</f>
        <v>0</v>
      </c>
    </row>
    <row r="95" spans="2:65" s="1" customFormat="1" ht="14.45" customHeight="1">
      <c r="B95" s="39"/>
      <c r="C95" s="190" t="s">
        <v>183</v>
      </c>
      <c r="D95" s="190" t="s">
        <v>152</v>
      </c>
      <c r="E95" s="191" t="s">
        <v>1668</v>
      </c>
      <c r="F95" s="192" t="s">
        <v>1669</v>
      </c>
      <c r="G95" s="193" t="s">
        <v>545</v>
      </c>
      <c r="H95" s="194">
        <v>1</v>
      </c>
      <c r="I95" s="195"/>
      <c r="J95" s="196">
        <f>ROUND(I95*H95,2)</f>
        <v>0</v>
      </c>
      <c r="K95" s="192" t="s">
        <v>1641</v>
      </c>
      <c r="L95" s="59"/>
      <c r="M95" s="197" t="s">
        <v>21</v>
      </c>
      <c r="N95" s="198" t="s">
        <v>42</v>
      </c>
      <c r="O95" s="40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AR95" s="22" t="s">
        <v>1642</v>
      </c>
      <c r="AT95" s="22" t="s">
        <v>152</v>
      </c>
      <c r="AU95" s="22" t="s">
        <v>81</v>
      </c>
      <c r="AY95" s="22" t="s">
        <v>150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2" t="s">
        <v>79</v>
      </c>
      <c r="BK95" s="201">
        <f>ROUND(I95*H95,2)</f>
        <v>0</v>
      </c>
      <c r="BL95" s="22" t="s">
        <v>1642</v>
      </c>
      <c r="BM95" s="22" t="s">
        <v>1670</v>
      </c>
    </row>
    <row r="96" spans="2:65" s="10" customFormat="1" ht="29.85" customHeight="1">
      <c r="B96" s="174"/>
      <c r="C96" s="175"/>
      <c r="D96" s="176" t="s">
        <v>70</v>
      </c>
      <c r="E96" s="188" t="s">
        <v>1671</v>
      </c>
      <c r="F96" s="188" t="s">
        <v>1672</v>
      </c>
      <c r="G96" s="175"/>
      <c r="H96" s="175"/>
      <c r="I96" s="178"/>
      <c r="J96" s="189">
        <f>BK96</f>
        <v>0</v>
      </c>
      <c r="K96" s="175"/>
      <c r="L96" s="180"/>
      <c r="M96" s="181"/>
      <c r="N96" s="182"/>
      <c r="O96" s="182"/>
      <c r="P96" s="183">
        <f>SUM(P97:P98)</f>
        <v>0</v>
      </c>
      <c r="Q96" s="182"/>
      <c r="R96" s="183">
        <f>SUM(R97:R98)</f>
        <v>0</v>
      </c>
      <c r="S96" s="182"/>
      <c r="T96" s="184">
        <f>SUM(T97:T98)</f>
        <v>0</v>
      </c>
      <c r="AR96" s="185" t="s">
        <v>175</v>
      </c>
      <c r="AT96" s="186" t="s">
        <v>70</v>
      </c>
      <c r="AU96" s="186" t="s">
        <v>79</v>
      </c>
      <c r="AY96" s="185" t="s">
        <v>150</v>
      </c>
      <c r="BK96" s="187">
        <f>SUM(BK97:BK98)</f>
        <v>0</v>
      </c>
    </row>
    <row r="97" spans="2:65" s="1" customFormat="1" ht="14.45" customHeight="1">
      <c r="B97" s="39"/>
      <c r="C97" s="190" t="s">
        <v>196</v>
      </c>
      <c r="D97" s="190" t="s">
        <v>152</v>
      </c>
      <c r="E97" s="191" t="s">
        <v>1673</v>
      </c>
      <c r="F97" s="192" t="s">
        <v>1672</v>
      </c>
      <c r="G97" s="193" t="s">
        <v>545</v>
      </c>
      <c r="H97" s="194">
        <v>1</v>
      </c>
      <c r="I97" s="195"/>
      <c r="J97" s="196">
        <f>ROUND(I97*H97,2)</f>
        <v>0</v>
      </c>
      <c r="K97" s="192" t="s">
        <v>1641</v>
      </c>
      <c r="L97" s="59"/>
      <c r="M97" s="197" t="s">
        <v>21</v>
      </c>
      <c r="N97" s="198" t="s">
        <v>42</v>
      </c>
      <c r="O97" s="40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22" t="s">
        <v>1642</v>
      </c>
      <c r="AT97" s="22" t="s">
        <v>152</v>
      </c>
      <c r="AU97" s="22" t="s">
        <v>81</v>
      </c>
      <c r="AY97" s="22" t="s">
        <v>150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2" t="s">
        <v>79</v>
      </c>
      <c r="BK97" s="201">
        <f>ROUND(I97*H97,2)</f>
        <v>0</v>
      </c>
      <c r="BL97" s="22" t="s">
        <v>1642</v>
      </c>
      <c r="BM97" s="22" t="s">
        <v>1674</v>
      </c>
    </row>
    <row r="98" spans="2:65" s="1" customFormat="1" ht="14.45" customHeight="1">
      <c r="B98" s="39"/>
      <c r="C98" s="190" t="s">
        <v>202</v>
      </c>
      <c r="D98" s="190" t="s">
        <v>152</v>
      </c>
      <c r="E98" s="191" t="s">
        <v>1675</v>
      </c>
      <c r="F98" s="192" t="s">
        <v>1676</v>
      </c>
      <c r="G98" s="193" t="s">
        <v>545</v>
      </c>
      <c r="H98" s="194">
        <v>1</v>
      </c>
      <c r="I98" s="195"/>
      <c r="J98" s="196">
        <f>ROUND(I98*H98,2)</f>
        <v>0</v>
      </c>
      <c r="K98" s="192" t="s">
        <v>1641</v>
      </c>
      <c r="L98" s="59"/>
      <c r="M98" s="197" t="s">
        <v>21</v>
      </c>
      <c r="N98" s="235" t="s">
        <v>42</v>
      </c>
      <c r="O98" s="236"/>
      <c r="P98" s="237">
        <f>O98*H98</f>
        <v>0</v>
      </c>
      <c r="Q98" s="237">
        <v>0</v>
      </c>
      <c r="R98" s="237">
        <f>Q98*H98</f>
        <v>0</v>
      </c>
      <c r="S98" s="237">
        <v>0</v>
      </c>
      <c r="T98" s="238">
        <f>S98*H98</f>
        <v>0</v>
      </c>
      <c r="AR98" s="22" t="s">
        <v>1642</v>
      </c>
      <c r="AT98" s="22" t="s">
        <v>152</v>
      </c>
      <c r="AU98" s="22" t="s">
        <v>81</v>
      </c>
      <c r="AY98" s="22" t="s">
        <v>150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2" t="s">
        <v>79</v>
      </c>
      <c r="BK98" s="201">
        <f>ROUND(I98*H98,2)</f>
        <v>0</v>
      </c>
      <c r="BL98" s="22" t="s">
        <v>1642</v>
      </c>
      <c r="BM98" s="22" t="s">
        <v>1677</v>
      </c>
    </row>
    <row r="99" spans="2:65" s="1" customFormat="1" ht="6.95" customHeight="1">
      <c r="B99" s="54"/>
      <c r="C99" s="55"/>
      <c r="D99" s="55"/>
      <c r="E99" s="55"/>
      <c r="F99" s="55"/>
      <c r="G99" s="55"/>
      <c r="H99" s="55"/>
      <c r="I99" s="137"/>
      <c r="J99" s="55"/>
      <c r="K99" s="55"/>
      <c r="L99" s="59"/>
    </row>
  </sheetData>
  <sheetProtection algorithmName="SHA-512" hashValue="ZxgdF8iplW0NaI6u7q30SG7hB8tcq8PYo5gTrPWgCw1gV6D/R4nZ7j4v+SAjapgQJ5hgp8mXPA/ZtyG/7Sw0Ew==" saltValue="+HWuzttzfg6v5ooB/t3WyHkahEsjwLrNY/gK6XZdRNl6h3z8NQlB4qpd9R+JKEXZ3ogyaIatJNHSJGJFutLC+A==" spinCount="100000" sheet="1" objects="1" scenarios="1" formatColumns="0" formatRows="0" autoFilter="0"/>
  <autoFilter ref="C81:K98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9" customWidth="1"/>
    <col min="2" max="2" width="1.6640625" style="239" customWidth="1"/>
    <col min="3" max="4" width="5" style="239" customWidth="1"/>
    <col min="5" max="5" width="11.6640625" style="239" customWidth="1"/>
    <col min="6" max="6" width="9.1640625" style="239" customWidth="1"/>
    <col min="7" max="7" width="5" style="239" customWidth="1"/>
    <col min="8" max="8" width="77.83203125" style="239" customWidth="1"/>
    <col min="9" max="10" width="20" style="239" customWidth="1"/>
    <col min="11" max="11" width="1.6640625" style="239" customWidth="1"/>
  </cols>
  <sheetData>
    <row r="1" spans="2:11" ht="37.5" customHeight="1"/>
    <row r="2" spans="2:11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pans="2:11" s="13" customFormat="1" ht="45" customHeight="1">
      <c r="B3" s="243"/>
      <c r="C3" s="367" t="s">
        <v>1678</v>
      </c>
      <c r="D3" s="367"/>
      <c r="E3" s="367"/>
      <c r="F3" s="367"/>
      <c r="G3" s="367"/>
      <c r="H3" s="367"/>
      <c r="I3" s="367"/>
      <c r="J3" s="367"/>
      <c r="K3" s="244"/>
    </row>
    <row r="4" spans="2:11" ht="25.5" customHeight="1">
      <c r="B4" s="245"/>
      <c r="C4" s="371" t="s">
        <v>1679</v>
      </c>
      <c r="D4" s="371"/>
      <c r="E4" s="371"/>
      <c r="F4" s="371"/>
      <c r="G4" s="371"/>
      <c r="H4" s="371"/>
      <c r="I4" s="371"/>
      <c r="J4" s="371"/>
      <c r="K4" s="246"/>
    </row>
    <row r="5" spans="2:11" ht="5.25" customHeight="1">
      <c r="B5" s="245"/>
      <c r="C5" s="247"/>
      <c r="D5" s="247"/>
      <c r="E5" s="247"/>
      <c r="F5" s="247"/>
      <c r="G5" s="247"/>
      <c r="H5" s="247"/>
      <c r="I5" s="247"/>
      <c r="J5" s="247"/>
      <c r="K5" s="246"/>
    </row>
    <row r="6" spans="2:11" ht="15" customHeight="1">
      <c r="B6" s="245"/>
      <c r="C6" s="370" t="s">
        <v>1680</v>
      </c>
      <c r="D6" s="370"/>
      <c r="E6" s="370"/>
      <c r="F6" s="370"/>
      <c r="G6" s="370"/>
      <c r="H6" s="370"/>
      <c r="I6" s="370"/>
      <c r="J6" s="370"/>
      <c r="K6" s="246"/>
    </row>
    <row r="7" spans="2:11" ht="15" customHeight="1">
      <c r="B7" s="249"/>
      <c r="C7" s="370" t="s">
        <v>1681</v>
      </c>
      <c r="D7" s="370"/>
      <c r="E7" s="370"/>
      <c r="F7" s="370"/>
      <c r="G7" s="370"/>
      <c r="H7" s="370"/>
      <c r="I7" s="370"/>
      <c r="J7" s="370"/>
      <c r="K7" s="246"/>
    </row>
    <row r="8" spans="2:11" ht="12.75" customHeight="1">
      <c r="B8" s="249"/>
      <c r="C8" s="248"/>
      <c r="D8" s="248"/>
      <c r="E8" s="248"/>
      <c r="F8" s="248"/>
      <c r="G8" s="248"/>
      <c r="H8" s="248"/>
      <c r="I8" s="248"/>
      <c r="J8" s="248"/>
      <c r="K8" s="246"/>
    </row>
    <row r="9" spans="2:11" ht="15" customHeight="1">
      <c r="B9" s="249"/>
      <c r="C9" s="370" t="s">
        <v>1682</v>
      </c>
      <c r="D9" s="370"/>
      <c r="E9" s="370"/>
      <c r="F9" s="370"/>
      <c r="G9" s="370"/>
      <c r="H9" s="370"/>
      <c r="I9" s="370"/>
      <c r="J9" s="370"/>
      <c r="K9" s="246"/>
    </row>
    <row r="10" spans="2:11" ht="15" customHeight="1">
      <c r="B10" s="249"/>
      <c r="C10" s="248"/>
      <c r="D10" s="370" t="s">
        <v>1683</v>
      </c>
      <c r="E10" s="370"/>
      <c r="F10" s="370"/>
      <c r="G10" s="370"/>
      <c r="H10" s="370"/>
      <c r="I10" s="370"/>
      <c r="J10" s="370"/>
      <c r="K10" s="246"/>
    </row>
    <row r="11" spans="2:11" ht="15" customHeight="1">
      <c r="B11" s="249"/>
      <c r="C11" s="250"/>
      <c r="D11" s="370" t="s">
        <v>1684</v>
      </c>
      <c r="E11" s="370"/>
      <c r="F11" s="370"/>
      <c r="G11" s="370"/>
      <c r="H11" s="370"/>
      <c r="I11" s="370"/>
      <c r="J11" s="370"/>
      <c r="K11" s="246"/>
    </row>
    <row r="12" spans="2:11" ht="12.75" customHeight="1">
      <c r="B12" s="249"/>
      <c r="C12" s="250"/>
      <c r="D12" s="250"/>
      <c r="E12" s="250"/>
      <c r="F12" s="250"/>
      <c r="G12" s="250"/>
      <c r="H12" s="250"/>
      <c r="I12" s="250"/>
      <c r="J12" s="250"/>
      <c r="K12" s="246"/>
    </row>
    <row r="13" spans="2:11" ht="15" customHeight="1">
      <c r="B13" s="249"/>
      <c r="C13" s="250"/>
      <c r="D13" s="370" t="s">
        <v>1685</v>
      </c>
      <c r="E13" s="370"/>
      <c r="F13" s="370"/>
      <c r="G13" s="370"/>
      <c r="H13" s="370"/>
      <c r="I13" s="370"/>
      <c r="J13" s="370"/>
      <c r="K13" s="246"/>
    </row>
    <row r="14" spans="2:11" ht="15" customHeight="1">
      <c r="B14" s="249"/>
      <c r="C14" s="250"/>
      <c r="D14" s="370" t="s">
        <v>1686</v>
      </c>
      <c r="E14" s="370"/>
      <c r="F14" s="370"/>
      <c r="G14" s="370"/>
      <c r="H14" s="370"/>
      <c r="I14" s="370"/>
      <c r="J14" s="370"/>
      <c r="K14" s="246"/>
    </row>
    <row r="15" spans="2:11" ht="15" customHeight="1">
      <c r="B15" s="249"/>
      <c r="C15" s="250"/>
      <c r="D15" s="370" t="s">
        <v>1687</v>
      </c>
      <c r="E15" s="370"/>
      <c r="F15" s="370"/>
      <c r="G15" s="370"/>
      <c r="H15" s="370"/>
      <c r="I15" s="370"/>
      <c r="J15" s="370"/>
      <c r="K15" s="246"/>
    </row>
    <row r="16" spans="2:11" ht="15" customHeight="1">
      <c r="B16" s="249"/>
      <c r="C16" s="250"/>
      <c r="D16" s="250"/>
      <c r="E16" s="251" t="s">
        <v>78</v>
      </c>
      <c r="F16" s="370" t="s">
        <v>1688</v>
      </c>
      <c r="G16" s="370"/>
      <c r="H16" s="370"/>
      <c r="I16" s="370"/>
      <c r="J16" s="370"/>
      <c r="K16" s="246"/>
    </row>
    <row r="17" spans="2:11" ht="15" customHeight="1">
      <c r="B17" s="249"/>
      <c r="C17" s="250"/>
      <c r="D17" s="250"/>
      <c r="E17" s="251" t="s">
        <v>1689</v>
      </c>
      <c r="F17" s="370" t="s">
        <v>1690</v>
      </c>
      <c r="G17" s="370"/>
      <c r="H17" s="370"/>
      <c r="I17" s="370"/>
      <c r="J17" s="370"/>
      <c r="K17" s="246"/>
    </row>
    <row r="18" spans="2:11" ht="15" customHeight="1">
      <c r="B18" s="249"/>
      <c r="C18" s="250"/>
      <c r="D18" s="250"/>
      <c r="E18" s="251" t="s">
        <v>1691</v>
      </c>
      <c r="F18" s="370" t="s">
        <v>1692</v>
      </c>
      <c r="G18" s="370"/>
      <c r="H18" s="370"/>
      <c r="I18" s="370"/>
      <c r="J18" s="370"/>
      <c r="K18" s="246"/>
    </row>
    <row r="19" spans="2:11" ht="15" customHeight="1">
      <c r="B19" s="249"/>
      <c r="C19" s="250"/>
      <c r="D19" s="250"/>
      <c r="E19" s="251" t="s">
        <v>1693</v>
      </c>
      <c r="F19" s="370" t="s">
        <v>1694</v>
      </c>
      <c r="G19" s="370"/>
      <c r="H19" s="370"/>
      <c r="I19" s="370"/>
      <c r="J19" s="370"/>
      <c r="K19" s="246"/>
    </row>
    <row r="20" spans="2:11" ht="15" customHeight="1">
      <c r="B20" s="249"/>
      <c r="C20" s="250"/>
      <c r="D20" s="250"/>
      <c r="E20" s="251" t="s">
        <v>1695</v>
      </c>
      <c r="F20" s="370" t="s">
        <v>1696</v>
      </c>
      <c r="G20" s="370"/>
      <c r="H20" s="370"/>
      <c r="I20" s="370"/>
      <c r="J20" s="370"/>
      <c r="K20" s="246"/>
    </row>
    <row r="21" spans="2:11" ht="15" customHeight="1">
      <c r="B21" s="249"/>
      <c r="C21" s="250"/>
      <c r="D21" s="250"/>
      <c r="E21" s="251" t="s">
        <v>1697</v>
      </c>
      <c r="F21" s="370" t="s">
        <v>1698</v>
      </c>
      <c r="G21" s="370"/>
      <c r="H21" s="370"/>
      <c r="I21" s="370"/>
      <c r="J21" s="370"/>
      <c r="K21" s="246"/>
    </row>
    <row r="22" spans="2:11" ht="12.75" customHeight="1">
      <c r="B22" s="249"/>
      <c r="C22" s="250"/>
      <c r="D22" s="250"/>
      <c r="E22" s="250"/>
      <c r="F22" s="250"/>
      <c r="G22" s="250"/>
      <c r="H22" s="250"/>
      <c r="I22" s="250"/>
      <c r="J22" s="250"/>
      <c r="K22" s="246"/>
    </row>
    <row r="23" spans="2:11" ht="15" customHeight="1">
      <c r="B23" s="249"/>
      <c r="C23" s="370" t="s">
        <v>1699</v>
      </c>
      <c r="D23" s="370"/>
      <c r="E23" s="370"/>
      <c r="F23" s="370"/>
      <c r="G23" s="370"/>
      <c r="H23" s="370"/>
      <c r="I23" s="370"/>
      <c r="J23" s="370"/>
      <c r="K23" s="246"/>
    </row>
    <row r="24" spans="2:11" ht="15" customHeight="1">
      <c r="B24" s="249"/>
      <c r="C24" s="370" t="s">
        <v>1700</v>
      </c>
      <c r="D24" s="370"/>
      <c r="E24" s="370"/>
      <c r="F24" s="370"/>
      <c r="G24" s="370"/>
      <c r="H24" s="370"/>
      <c r="I24" s="370"/>
      <c r="J24" s="370"/>
      <c r="K24" s="246"/>
    </row>
    <row r="25" spans="2:11" ht="15" customHeight="1">
      <c r="B25" s="249"/>
      <c r="C25" s="248"/>
      <c r="D25" s="370" t="s">
        <v>1701</v>
      </c>
      <c r="E25" s="370"/>
      <c r="F25" s="370"/>
      <c r="G25" s="370"/>
      <c r="H25" s="370"/>
      <c r="I25" s="370"/>
      <c r="J25" s="370"/>
      <c r="K25" s="246"/>
    </row>
    <row r="26" spans="2:11" ht="15" customHeight="1">
      <c r="B26" s="249"/>
      <c r="C26" s="250"/>
      <c r="D26" s="370" t="s">
        <v>1702</v>
      </c>
      <c r="E26" s="370"/>
      <c r="F26" s="370"/>
      <c r="G26" s="370"/>
      <c r="H26" s="370"/>
      <c r="I26" s="370"/>
      <c r="J26" s="370"/>
      <c r="K26" s="246"/>
    </row>
    <row r="27" spans="2:11" ht="12.75" customHeight="1">
      <c r="B27" s="249"/>
      <c r="C27" s="250"/>
      <c r="D27" s="250"/>
      <c r="E27" s="250"/>
      <c r="F27" s="250"/>
      <c r="G27" s="250"/>
      <c r="H27" s="250"/>
      <c r="I27" s="250"/>
      <c r="J27" s="250"/>
      <c r="K27" s="246"/>
    </row>
    <row r="28" spans="2:11" ht="15" customHeight="1">
      <c r="B28" s="249"/>
      <c r="C28" s="250"/>
      <c r="D28" s="370" t="s">
        <v>1703</v>
      </c>
      <c r="E28" s="370"/>
      <c r="F28" s="370"/>
      <c r="G28" s="370"/>
      <c r="H28" s="370"/>
      <c r="I28" s="370"/>
      <c r="J28" s="370"/>
      <c r="K28" s="246"/>
    </row>
    <row r="29" spans="2:11" ht="15" customHeight="1">
      <c r="B29" s="249"/>
      <c r="C29" s="250"/>
      <c r="D29" s="370" t="s">
        <v>1704</v>
      </c>
      <c r="E29" s="370"/>
      <c r="F29" s="370"/>
      <c r="G29" s="370"/>
      <c r="H29" s="370"/>
      <c r="I29" s="370"/>
      <c r="J29" s="370"/>
      <c r="K29" s="246"/>
    </row>
    <row r="30" spans="2:11" ht="12.75" customHeight="1">
      <c r="B30" s="249"/>
      <c r="C30" s="250"/>
      <c r="D30" s="250"/>
      <c r="E30" s="250"/>
      <c r="F30" s="250"/>
      <c r="G30" s="250"/>
      <c r="H30" s="250"/>
      <c r="I30" s="250"/>
      <c r="J30" s="250"/>
      <c r="K30" s="246"/>
    </row>
    <row r="31" spans="2:11" ht="15" customHeight="1">
      <c r="B31" s="249"/>
      <c r="C31" s="250"/>
      <c r="D31" s="370" t="s">
        <v>1705</v>
      </c>
      <c r="E31" s="370"/>
      <c r="F31" s="370"/>
      <c r="G31" s="370"/>
      <c r="H31" s="370"/>
      <c r="I31" s="370"/>
      <c r="J31" s="370"/>
      <c r="K31" s="246"/>
    </row>
    <row r="32" spans="2:11" ht="15" customHeight="1">
      <c r="B32" s="249"/>
      <c r="C32" s="250"/>
      <c r="D32" s="370" t="s">
        <v>1706</v>
      </c>
      <c r="E32" s="370"/>
      <c r="F32" s="370"/>
      <c r="G32" s="370"/>
      <c r="H32" s="370"/>
      <c r="I32" s="370"/>
      <c r="J32" s="370"/>
      <c r="K32" s="246"/>
    </row>
    <row r="33" spans="2:11" ht="15" customHeight="1">
      <c r="B33" s="249"/>
      <c r="C33" s="250"/>
      <c r="D33" s="370" t="s">
        <v>1707</v>
      </c>
      <c r="E33" s="370"/>
      <c r="F33" s="370"/>
      <c r="G33" s="370"/>
      <c r="H33" s="370"/>
      <c r="I33" s="370"/>
      <c r="J33" s="370"/>
      <c r="K33" s="246"/>
    </row>
    <row r="34" spans="2:11" ht="15" customHeight="1">
      <c r="B34" s="249"/>
      <c r="C34" s="250"/>
      <c r="D34" s="248"/>
      <c r="E34" s="252" t="s">
        <v>135</v>
      </c>
      <c r="F34" s="248"/>
      <c r="G34" s="370" t="s">
        <v>1708</v>
      </c>
      <c r="H34" s="370"/>
      <c r="I34" s="370"/>
      <c r="J34" s="370"/>
      <c r="K34" s="246"/>
    </row>
    <row r="35" spans="2:11" ht="30.75" customHeight="1">
      <c r="B35" s="249"/>
      <c r="C35" s="250"/>
      <c r="D35" s="248"/>
      <c r="E35" s="252" t="s">
        <v>1709</v>
      </c>
      <c r="F35" s="248"/>
      <c r="G35" s="370" t="s">
        <v>1710</v>
      </c>
      <c r="H35" s="370"/>
      <c r="I35" s="370"/>
      <c r="J35" s="370"/>
      <c r="K35" s="246"/>
    </row>
    <row r="36" spans="2:11" ht="15" customHeight="1">
      <c r="B36" s="249"/>
      <c r="C36" s="250"/>
      <c r="D36" s="248"/>
      <c r="E36" s="252" t="s">
        <v>52</v>
      </c>
      <c r="F36" s="248"/>
      <c r="G36" s="370" t="s">
        <v>1711</v>
      </c>
      <c r="H36" s="370"/>
      <c r="I36" s="370"/>
      <c r="J36" s="370"/>
      <c r="K36" s="246"/>
    </row>
    <row r="37" spans="2:11" ht="15" customHeight="1">
      <c r="B37" s="249"/>
      <c r="C37" s="250"/>
      <c r="D37" s="248"/>
      <c r="E37" s="252" t="s">
        <v>136</v>
      </c>
      <c r="F37" s="248"/>
      <c r="G37" s="370" t="s">
        <v>1712</v>
      </c>
      <c r="H37" s="370"/>
      <c r="I37" s="370"/>
      <c r="J37" s="370"/>
      <c r="K37" s="246"/>
    </row>
    <row r="38" spans="2:11" ht="15" customHeight="1">
      <c r="B38" s="249"/>
      <c r="C38" s="250"/>
      <c r="D38" s="248"/>
      <c r="E38" s="252" t="s">
        <v>137</v>
      </c>
      <c r="F38" s="248"/>
      <c r="G38" s="370" t="s">
        <v>1713</v>
      </c>
      <c r="H38" s="370"/>
      <c r="I38" s="370"/>
      <c r="J38" s="370"/>
      <c r="K38" s="246"/>
    </row>
    <row r="39" spans="2:11" ht="15" customHeight="1">
      <c r="B39" s="249"/>
      <c r="C39" s="250"/>
      <c r="D39" s="248"/>
      <c r="E39" s="252" t="s">
        <v>138</v>
      </c>
      <c r="F39" s="248"/>
      <c r="G39" s="370" t="s">
        <v>1714</v>
      </c>
      <c r="H39" s="370"/>
      <c r="I39" s="370"/>
      <c r="J39" s="370"/>
      <c r="K39" s="246"/>
    </row>
    <row r="40" spans="2:11" ht="15" customHeight="1">
      <c r="B40" s="249"/>
      <c r="C40" s="250"/>
      <c r="D40" s="248"/>
      <c r="E40" s="252" t="s">
        <v>1715</v>
      </c>
      <c r="F40" s="248"/>
      <c r="G40" s="370" t="s">
        <v>1716</v>
      </c>
      <c r="H40" s="370"/>
      <c r="I40" s="370"/>
      <c r="J40" s="370"/>
      <c r="K40" s="246"/>
    </row>
    <row r="41" spans="2:11" ht="15" customHeight="1">
      <c r="B41" s="249"/>
      <c r="C41" s="250"/>
      <c r="D41" s="248"/>
      <c r="E41" s="252"/>
      <c r="F41" s="248"/>
      <c r="G41" s="370" t="s">
        <v>1717</v>
      </c>
      <c r="H41" s="370"/>
      <c r="I41" s="370"/>
      <c r="J41" s="370"/>
      <c r="K41" s="246"/>
    </row>
    <row r="42" spans="2:11" ht="15" customHeight="1">
      <c r="B42" s="249"/>
      <c r="C42" s="250"/>
      <c r="D42" s="248"/>
      <c r="E42" s="252" t="s">
        <v>1718</v>
      </c>
      <c r="F42" s="248"/>
      <c r="G42" s="370" t="s">
        <v>1719</v>
      </c>
      <c r="H42" s="370"/>
      <c r="I42" s="370"/>
      <c r="J42" s="370"/>
      <c r="K42" s="246"/>
    </row>
    <row r="43" spans="2:11" ht="15" customHeight="1">
      <c r="B43" s="249"/>
      <c r="C43" s="250"/>
      <c r="D43" s="248"/>
      <c r="E43" s="252" t="s">
        <v>140</v>
      </c>
      <c r="F43" s="248"/>
      <c r="G43" s="370" t="s">
        <v>1720</v>
      </c>
      <c r="H43" s="370"/>
      <c r="I43" s="370"/>
      <c r="J43" s="370"/>
      <c r="K43" s="246"/>
    </row>
    <row r="44" spans="2:11" ht="12.75" customHeight="1">
      <c r="B44" s="249"/>
      <c r="C44" s="250"/>
      <c r="D44" s="248"/>
      <c r="E44" s="248"/>
      <c r="F44" s="248"/>
      <c r="G44" s="248"/>
      <c r="H44" s="248"/>
      <c r="I44" s="248"/>
      <c r="J44" s="248"/>
      <c r="K44" s="246"/>
    </row>
    <row r="45" spans="2:11" ht="15" customHeight="1">
      <c r="B45" s="249"/>
      <c r="C45" s="250"/>
      <c r="D45" s="370" t="s">
        <v>1721</v>
      </c>
      <c r="E45" s="370"/>
      <c r="F45" s="370"/>
      <c r="G45" s="370"/>
      <c r="H45" s="370"/>
      <c r="I45" s="370"/>
      <c r="J45" s="370"/>
      <c r="K45" s="246"/>
    </row>
    <row r="46" spans="2:11" ht="15" customHeight="1">
      <c r="B46" s="249"/>
      <c r="C46" s="250"/>
      <c r="D46" s="250"/>
      <c r="E46" s="370" t="s">
        <v>1722</v>
      </c>
      <c r="F46" s="370"/>
      <c r="G46" s="370"/>
      <c r="H46" s="370"/>
      <c r="I46" s="370"/>
      <c r="J46" s="370"/>
      <c r="K46" s="246"/>
    </row>
    <row r="47" spans="2:11" ht="15" customHeight="1">
      <c r="B47" s="249"/>
      <c r="C47" s="250"/>
      <c r="D47" s="250"/>
      <c r="E47" s="370" t="s">
        <v>1723</v>
      </c>
      <c r="F47" s="370"/>
      <c r="G47" s="370"/>
      <c r="H47" s="370"/>
      <c r="I47" s="370"/>
      <c r="J47" s="370"/>
      <c r="K47" s="246"/>
    </row>
    <row r="48" spans="2:11" ht="15" customHeight="1">
      <c r="B48" s="249"/>
      <c r="C48" s="250"/>
      <c r="D48" s="250"/>
      <c r="E48" s="370" t="s">
        <v>1724</v>
      </c>
      <c r="F48" s="370"/>
      <c r="G48" s="370"/>
      <c r="H48" s="370"/>
      <c r="I48" s="370"/>
      <c r="J48" s="370"/>
      <c r="K48" s="246"/>
    </row>
    <row r="49" spans="2:11" ht="15" customHeight="1">
      <c r="B49" s="249"/>
      <c r="C49" s="250"/>
      <c r="D49" s="370" t="s">
        <v>1725</v>
      </c>
      <c r="E49" s="370"/>
      <c r="F49" s="370"/>
      <c r="G49" s="370"/>
      <c r="H49" s="370"/>
      <c r="I49" s="370"/>
      <c r="J49" s="370"/>
      <c r="K49" s="246"/>
    </row>
    <row r="50" spans="2:11" ht="25.5" customHeight="1">
      <c r="B50" s="245"/>
      <c r="C50" s="371" t="s">
        <v>1726</v>
      </c>
      <c r="D50" s="371"/>
      <c r="E50" s="371"/>
      <c r="F50" s="371"/>
      <c r="G50" s="371"/>
      <c r="H50" s="371"/>
      <c r="I50" s="371"/>
      <c r="J50" s="371"/>
      <c r="K50" s="246"/>
    </row>
    <row r="51" spans="2:11" ht="5.25" customHeight="1">
      <c r="B51" s="245"/>
      <c r="C51" s="247"/>
      <c r="D51" s="247"/>
      <c r="E51" s="247"/>
      <c r="F51" s="247"/>
      <c r="G51" s="247"/>
      <c r="H51" s="247"/>
      <c r="I51" s="247"/>
      <c r="J51" s="247"/>
      <c r="K51" s="246"/>
    </row>
    <row r="52" spans="2:11" ht="15" customHeight="1">
      <c r="B52" s="245"/>
      <c r="C52" s="370" t="s">
        <v>1727</v>
      </c>
      <c r="D52" s="370"/>
      <c r="E52" s="370"/>
      <c r="F52" s="370"/>
      <c r="G52" s="370"/>
      <c r="H52" s="370"/>
      <c r="I52" s="370"/>
      <c r="J52" s="370"/>
      <c r="K52" s="246"/>
    </row>
    <row r="53" spans="2:11" ht="15" customHeight="1">
      <c r="B53" s="245"/>
      <c r="C53" s="370" t="s">
        <v>1728</v>
      </c>
      <c r="D53" s="370"/>
      <c r="E53" s="370"/>
      <c r="F53" s="370"/>
      <c r="G53" s="370"/>
      <c r="H53" s="370"/>
      <c r="I53" s="370"/>
      <c r="J53" s="370"/>
      <c r="K53" s="246"/>
    </row>
    <row r="54" spans="2:11" ht="12.75" customHeight="1">
      <c r="B54" s="245"/>
      <c r="C54" s="248"/>
      <c r="D54" s="248"/>
      <c r="E54" s="248"/>
      <c r="F54" s="248"/>
      <c r="G54" s="248"/>
      <c r="H54" s="248"/>
      <c r="I54" s="248"/>
      <c r="J54" s="248"/>
      <c r="K54" s="246"/>
    </row>
    <row r="55" spans="2:11" ht="15" customHeight="1">
      <c r="B55" s="245"/>
      <c r="C55" s="370" t="s">
        <v>1729</v>
      </c>
      <c r="D55" s="370"/>
      <c r="E55" s="370"/>
      <c r="F55" s="370"/>
      <c r="G55" s="370"/>
      <c r="H55" s="370"/>
      <c r="I55" s="370"/>
      <c r="J55" s="370"/>
      <c r="K55" s="246"/>
    </row>
    <row r="56" spans="2:11" ht="15" customHeight="1">
      <c r="B56" s="245"/>
      <c r="C56" s="250"/>
      <c r="D56" s="370" t="s">
        <v>1730</v>
      </c>
      <c r="E56" s="370"/>
      <c r="F56" s="370"/>
      <c r="G56" s="370"/>
      <c r="H56" s="370"/>
      <c r="I56" s="370"/>
      <c r="J56" s="370"/>
      <c r="K56" s="246"/>
    </row>
    <row r="57" spans="2:11" ht="15" customHeight="1">
      <c r="B57" s="245"/>
      <c r="C57" s="250"/>
      <c r="D57" s="370" t="s">
        <v>1731</v>
      </c>
      <c r="E57" s="370"/>
      <c r="F57" s="370"/>
      <c r="G57" s="370"/>
      <c r="H57" s="370"/>
      <c r="I57" s="370"/>
      <c r="J57" s="370"/>
      <c r="K57" s="246"/>
    </row>
    <row r="58" spans="2:11" ht="15" customHeight="1">
      <c r="B58" s="245"/>
      <c r="C58" s="250"/>
      <c r="D58" s="370" t="s">
        <v>1732</v>
      </c>
      <c r="E58" s="370"/>
      <c r="F58" s="370"/>
      <c r="G58" s="370"/>
      <c r="H58" s="370"/>
      <c r="I58" s="370"/>
      <c r="J58" s="370"/>
      <c r="K58" s="246"/>
    </row>
    <row r="59" spans="2:11" ht="15" customHeight="1">
      <c r="B59" s="245"/>
      <c r="C59" s="250"/>
      <c r="D59" s="370" t="s">
        <v>1733</v>
      </c>
      <c r="E59" s="370"/>
      <c r="F59" s="370"/>
      <c r="G59" s="370"/>
      <c r="H59" s="370"/>
      <c r="I59" s="370"/>
      <c r="J59" s="370"/>
      <c r="K59" s="246"/>
    </row>
    <row r="60" spans="2:11" ht="15" customHeight="1">
      <c r="B60" s="245"/>
      <c r="C60" s="250"/>
      <c r="D60" s="369" t="s">
        <v>1734</v>
      </c>
      <c r="E60" s="369"/>
      <c r="F60" s="369"/>
      <c r="G60" s="369"/>
      <c r="H60" s="369"/>
      <c r="I60" s="369"/>
      <c r="J60" s="369"/>
      <c r="K60" s="246"/>
    </row>
    <row r="61" spans="2:11" ht="15" customHeight="1">
      <c r="B61" s="245"/>
      <c r="C61" s="250"/>
      <c r="D61" s="370" t="s">
        <v>1735</v>
      </c>
      <c r="E61" s="370"/>
      <c r="F61" s="370"/>
      <c r="G61" s="370"/>
      <c r="H61" s="370"/>
      <c r="I61" s="370"/>
      <c r="J61" s="370"/>
      <c r="K61" s="246"/>
    </row>
    <row r="62" spans="2:11" ht="12.75" customHeight="1">
      <c r="B62" s="245"/>
      <c r="C62" s="250"/>
      <c r="D62" s="250"/>
      <c r="E62" s="253"/>
      <c r="F62" s="250"/>
      <c r="G62" s="250"/>
      <c r="H62" s="250"/>
      <c r="I62" s="250"/>
      <c r="J62" s="250"/>
      <c r="K62" s="246"/>
    </row>
    <row r="63" spans="2:11" ht="15" customHeight="1">
      <c r="B63" s="245"/>
      <c r="C63" s="250"/>
      <c r="D63" s="370" t="s">
        <v>1736</v>
      </c>
      <c r="E63" s="370"/>
      <c r="F63" s="370"/>
      <c r="G63" s="370"/>
      <c r="H63" s="370"/>
      <c r="I63" s="370"/>
      <c r="J63" s="370"/>
      <c r="K63" s="246"/>
    </row>
    <row r="64" spans="2:11" ht="15" customHeight="1">
      <c r="B64" s="245"/>
      <c r="C64" s="250"/>
      <c r="D64" s="369" t="s">
        <v>1737</v>
      </c>
      <c r="E64" s="369"/>
      <c r="F64" s="369"/>
      <c r="G64" s="369"/>
      <c r="H64" s="369"/>
      <c r="I64" s="369"/>
      <c r="J64" s="369"/>
      <c r="K64" s="246"/>
    </row>
    <row r="65" spans="2:11" ht="15" customHeight="1">
      <c r="B65" s="245"/>
      <c r="C65" s="250"/>
      <c r="D65" s="370" t="s">
        <v>1738</v>
      </c>
      <c r="E65" s="370"/>
      <c r="F65" s="370"/>
      <c r="G65" s="370"/>
      <c r="H65" s="370"/>
      <c r="I65" s="370"/>
      <c r="J65" s="370"/>
      <c r="K65" s="246"/>
    </row>
    <row r="66" spans="2:11" ht="15" customHeight="1">
      <c r="B66" s="245"/>
      <c r="C66" s="250"/>
      <c r="D66" s="370" t="s">
        <v>1739</v>
      </c>
      <c r="E66" s="370"/>
      <c r="F66" s="370"/>
      <c r="G66" s="370"/>
      <c r="H66" s="370"/>
      <c r="I66" s="370"/>
      <c r="J66" s="370"/>
      <c r="K66" s="246"/>
    </row>
    <row r="67" spans="2:11" ht="15" customHeight="1">
      <c r="B67" s="245"/>
      <c r="C67" s="250"/>
      <c r="D67" s="370" t="s">
        <v>1740</v>
      </c>
      <c r="E67" s="370"/>
      <c r="F67" s="370"/>
      <c r="G67" s="370"/>
      <c r="H67" s="370"/>
      <c r="I67" s="370"/>
      <c r="J67" s="370"/>
      <c r="K67" s="246"/>
    </row>
    <row r="68" spans="2:11" ht="15" customHeight="1">
      <c r="B68" s="245"/>
      <c r="C68" s="250"/>
      <c r="D68" s="370" t="s">
        <v>1741</v>
      </c>
      <c r="E68" s="370"/>
      <c r="F68" s="370"/>
      <c r="G68" s="370"/>
      <c r="H68" s="370"/>
      <c r="I68" s="370"/>
      <c r="J68" s="370"/>
      <c r="K68" s="246"/>
    </row>
    <row r="69" spans="2:11" ht="12.75" customHeight="1">
      <c r="B69" s="254"/>
      <c r="C69" s="255"/>
      <c r="D69" s="255"/>
      <c r="E69" s="255"/>
      <c r="F69" s="255"/>
      <c r="G69" s="255"/>
      <c r="H69" s="255"/>
      <c r="I69" s="255"/>
      <c r="J69" s="255"/>
      <c r="K69" s="256"/>
    </row>
    <row r="70" spans="2:11" ht="18.75" customHeight="1">
      <c r="B70" s="257"/>
      <c r="C70" s="257"/>
      <c r="D70" s="257"/>
      <c r="E70" s="257"/>
      <c r="F70" s="257"/>
      <c r="G70" s="257"/>
      <c r="H70" s="257"/>
      <c r="I70" s="257"/>
      <c r="J70" s="257"/>
      <c r="K70" s="258"/>
    </row>
    <row r="71" spans="2:11" ht="18.75" customHeight="1">
      <c r="B71" s="258"/>
      <c r="C71" s="258"/>
      <c r="D71" s="258"/>
      <c r="E71" s="258"/>
      <c r="F71" s="258"/>
      <c r="G71" s="258"/>
      <c r="H71" s="258"/>
      <c r="I71" s="258"/>
      <c r="J71" s="258"/>
      <c r="K71" s="258"/>
    </row>
    <row r="72" spans="2:11" ht="7.5" customHeight="1">
      <c r="B72" s="259"/>
      <c r="C72" s="260"/>
      <c r="D72" s="260"/>
      <c r="E72" s="260"/>
      <c r="F72" s="260"/>
      <c r="G72" s="260"/>
      <c r="H72" s="260"/>
      <c r="I72" s="260"/>
      <c r="J72" s="260"/>
      <c r="K72" s="261"/>
    </row>
    <row r="73" spans="2:11" ht="45" customHeight="1">
      <c r="B73" s="262"/>
      <c r="C73" s="368" t="s">
        <v>104</v>
      </c>
      <c r="D73" s="368"/>
      <c r="E73" s="368"/>
      <c r="F73" s="368"/>
      <c r="G73" s="368"/>
      <c r="H73" s="368"/>
      <c r="I73" s="368"/>
      <c r="J73" s="368"/>
      <c r="K73" s="263"/>
    </row>
    <row r="74" spans="2:11" ht="17.25" customHeight="1">
      <c r="B74" s="262"/>
      <c r="C74" s="264" t="s">
        <v>1742</v>
      </c>
      <c r="D74" s="264"/>
      <c r="E74" s="264"/>
      <c r="F74" s="264" t="s">
        <v>1743</v>
      </c>
      <c r="G74" s="265"/>
      <c r="H74" s="264" t="s">
        <v>136</v>
      </c>
      <c r="I74" s="264" t="s">
        <v>56</v>
      </c>
      <c r="J74" s="264" t="s">
        <v>1744</v>
      </c>
      <c r="K74" s="263"/>
    </row>
    <row r="75" spans="2:11" ht="17.25" customHeight="1">
      <c r="B75" s="262"/>
      <c r="C75" s="266" t="s">
        <v>1745</v>
      </c>
      <c r="D75" s="266"/>
      <c r="E75" s="266"/>
      <c r="F75" s="267" t="s">
        <v>1746</v>
      </c>
      <c r="G75" s="268"/>
      <c r="H75" s="266"/>
      <c r="I75" s="266"/>
      <c r="J75" s="266" t="s">
        <v>1747</v>
      </c>
      <c r="K75" s="263"/>
    </row>
    <row r="76" spans="2:11" ht="5.25" customHeight="1">
      <c r="B76" s="262"/>
      <c r="C76" s="269"/>
      <c r="D76" s="269"/>
      <c r="E76" s="269"/>
      <c r="F76" s="269"/>
      <c r="G76" s="270"/>
      <c r="H76" s="269"/>
      <c r="I76" s="269"/>
      <c r="J76" s="269"/>
      <c r="K76" s="263"/>
    </row>
    <row r="77" spans="2:11" ht="15" customHeight="1">
      <c r="B77" s="262"/>
      <c r="C77" s="252" t="s">
        <v>52</v>
      </c>
      <c r="D77" s="269"/>
      <c r="E77" s="269"/>
      <c r="F77" s="271" t="s">
        <v>1748</v>
      </c>
      <c r="G77" s="270"/>
      <c r="H77" s="252" t="s">
        <v>1749</v>
      </c>
      <c r="I77" s="252" t="s">
        <v>1750</v>
      </c>
      <c r="J77" s="252">
        <v>20</v>
      </c>
      <c r="K77" s="263"/>
    </row>
    <row r="78" spans="2:11" ht="15" customHeight="1">
      <c r="B78" s="262"/>
      <c r="C78" s="252" t="s">
        <v>1751</v>
      </c>
      <c r="D78" s="252"/>
      <c r="E78" s="252"/>
      <c r="F78" s="271" t="s">
        <v>1748</v>
      </c>
      <c r="G78" s="270"/>
      <c r="H78" s="252" t="s">
        <v>1752</v>
      </c>
      <c r="I78" s="252" t="s">
        <v>1750</v>
      </c>
      <c r="J78" s="252">
        <v>120</v>
      </c>
      <c r="K78" s="263"/>
    </row>
    <row r="79" spans="2:11" ht="15" customHeight="1">
      <c r="B79" s="272"/>
      <c r="C79" s="252" t="s">
        <v>1753</v>
      </c>
      <c r="D79" s="252"/>
      <c r="E79" s="252"/>
      <c r="F79" s="271" t="s">
        <v>1754</v>
      </c>
      <c r="G79" s="270"/>
      <c r="H79" s="252" t="s">
        <v>1755</v>
      </c>
      <c r="I79" s="252" t="s">
        <v>1750</v>
      </c>
      <c r="J79" s="252">
        <v>50</v>
      </c>
      <c r="K79" s="263"/>
    </row>
    <row r="80" spans="2:11" ht="15" customHeight="1">
      <c r="B80" s="272"/>
      <c r="C80" s="252" t="s">
        <v>1756</v>
      </c>
      <c r="D80" s="252"/>
      <c r="E80" s="252"/>
      <c r="F80" s="271" t="s">
        <v>1748</v>
      </c>
      <c r="G80" s="270"/>
      <c r="H80" s="252" t="s">
        <v>1757</v>
      </c>
      <c r="I80" s="252" t="s">
        <v>1758</v>
      </c>
      <c r="J80" s="252"/>
      <c r="K80" s="263"/>
    </row>
    <row r="81" spans="2:11" ht="15" customHeight="1">
      <c r="B81" s="272"/>
      <c r="C81" s="273" t="s">
        <v>1759</v>
      </c>
      <c r="D81" s="273"/>
      <c r="E81" s="273"/>
      <c r="F81" s="274" t="s">
        <v>1754</v>
      </c>
      <c r="G81" s="273"/>
      <c r="H81" s="273" t="s">
        <v>1760</v>
      </c>
      <c r="I81" s="273" t="s">
        <v>1750</v>
      </c>
      <c r="J81" s="273">
        <v>15</v>
      </c>
      <c r="K81" s="263"/>
    </row>
    <row r="82" spans="2:11" ht="15" customHeight="1">
      <c r="B82" s="272"/>
      <c r="C82" s="273" t="s">
        <v>1761</v>
      </c>
      <c r="D82" s="273"/>
      <c r="E82" s="273"/>
      <c r="F82" s="274" t="s">
        <v>1754</v>
      </c>
      <c r="G82" s="273"/>
      <c r="H82" s="273" t="s">
        <v>1762</v>
      </c>
      <c r="I82" s="273" t="s">
        <v>1750</v>
      </c>
      <c r="J82" s="273">
        <v>15</v>
      </c>
      <c r="K82" s="263"/>
    </row>
    <row r="83" spans="2:11" ht="15" customHeight="1">
      <c r="B83" s="272"/>
      <c r="C83" s="273" t="s">
        <v>1763</v>
      </c>
      <c r="D83" s="273"/>
      <c r="E83" s="273"/>
      <c r="F83" s="274" t="s">
        <v>1754</v>
      </c>
      <c r="G83" s="273"/>
      <c r="H83" s="273" t="s">
        <v>1764</v>
      </c>
      <c r="I83" s="273" t="s">
        <v>1750</v>
      </c>
      <c r="J83" s="273">
        <v>20</v>
      </c>
      <c r="K83" s="263"/>
    </row>
    <row r="84" spans="2:11" ht="15" customHeight="1">
      <c r="B84" s="272"/>
      <c r="C84" s="273" t="s">
        <v>1765</v>
      </c>
      <c r="D84" s="273"/>
      <c r="E84" s="273"/>
      <c r="F84" s="274" t="s">
        <v>1754</v>
      </c>
      <c r="G84" s="273"/>
      <c r="H84" s="273" t="s">
        <v>1766</v>
      </c>
      <c r="I84" s="273" t="s">
        <v>1750</v>
      </c>
      <c r="J84" s="273">
        <v>20</v>
      </c>
      <c r="K84" s="263"/>
    </row>
    <row r="85" spans="2:11" ht="15" customHeight="1">
      <c r="B85" s="272"/>
      <c r="C85" s="252" t="s">
        <v>1767</v>
      </c>
      <c r="D85" s="252"/>
      <c r="E85" s="252"/>
      <c r="F85" s="271" t="s">
        <v>1754</v>
      </c>
      <c r="G85" s="270"/>
      <c r="H85" s="252" t="s">
        <v>1768</v>
      </c>
      <c r="I85" s="252" t="s">
        <v>1750</v>
      </c>
      <c r="J85" s="252">
        <v>50</v>
      </c>
      <c r="K85" s="263"/>
    </row>
    <row r="86" spans="2:11" ht="15" customHeight="1">
      <c r="B86" s="272"/>
      <c r="C86" s="252" t="s">
        <v>1769</v>
      </c>
      <c r="D86" s="252"/>
      <c r="E86" s="252"/>
      <c r="F86" s="271" t="s">
        <v>1754</v>
      </c>
      <c r="G86" s="270"/>
      <c r="H86" s="252" t="s">
        <v>1770</v>
      </c>
      <c r="I86" s="252" t="s">
        <v>1750</v>
      </c>
      <c r="J86" s="252">
        <v>20</v>
      </c>
      <c r="K86" s="263"/>
    </row>
    <row r="87" spans="2:11" ht="15" customHeight="1">
      <c r="B87" s="272"/>
      <c r="C87" s="252" t="s">
        <v>1771</v>
      </c>
      <c r="D87" s="252"/>
      <c r="E87" s="252"/>
      <c r="F87" s="271" t="s">
        <v>1754</v>
      </c>
      <c r="G87" s="270"/>
      <c r="H87" s="252" t="s">
        <v>1772</v>
      </c>
      <c r="I87" s="252" t="s">
        <v>1750</v>
      </c>
      <c r="J87" s="252">
        <v>20</v>
      </c>
      <c r="K87" s="263"/>
    </row>
    <row r="88" spans="2:11" ht="15" customHeight="1">
      <c r="B88" s="272"/>
      <c r="C88" s="252" t="s">
        <v>1773</v>
      </c>
      <c r="D88" s="252"/>
      <c r="E88" s="252"/>
      <c r="F88" s="271" t="s">
        <v>1754</v>
      </c>
      <c r="G88" s="270"/>
      <c r="H88" s="252" t="s">
        <v>1774</v>
      </c>
      <c r="I88" s="252" t="s">
        <v>1750</v>
      </c>
      <c r="J88" s="252">
        <v>50</v>
      </c>
      <c r="K88" s="263"/>
    </row>
    <row r="89" spans="2:11" ht="15" customHeight="1">
      <c r="B89" s="272"/>
      <c r="C89" s="252" t="s">
        <v>1775</v>
      </c>
      <c r="D89" s="252"/>
      <c r="E89" s="252"/>
      <c r="F89" s="271" t="s">
        <v>1754</v>
      </c>
      <c r="G89" s="270"/>
      <c r="H89" s="252" t="s">
        <v>1775</v>
      </c>
      <c r="I89" s="252" t="s">
        <v>1750</v>
      </c>
      <c r="J89" s="252">
        <v>50</v>
      </c>
      <c r="K89" s="263"/>
    </row>
    <row r="90" spans="2:11" ht="15" customHeight="1">
      <c r="B90" s="272"/>
      <c r="C90" s="252" t="s">
        <v>141</v>
      </c>
      <c r="D90" s="252"/>
      <c r="E90" s="252"/>
      <c r="F90" s="271" t="s">
        <v>1754</v>
      </c>
      <c r="G90" s="270"/>
      <c r="H90" s="252" t="s">
        <v>1776</v>
      </c>
      <c r="I90" s="252" t="s">
        <v>1750</v>
      </c>
      <c r="J90" s="252">
        <v>255</v>
      </c>
      <c r="K90" s="263"/>
    </row>
    <row r="91" spans="2:11" ht="15" customHeight="1">
      <c r="B91" s="272"/>
      <c r="C91" s="252" t="s">
        <v>1777</v>
      </c>
      <c r="D91" s="252"/>
      <c r="E91" s="252"/>
      <c r="F91" s="271" t="s">
        <v>1748</v>
      </c>
      <c r="G91" s="270"/>
      <c r="H91" s="252" t="s">
        <v>1778</v>
      </c>
      <c r="I91" s="252" t="s">
        <v>1779</v>
      </c>
      <c r="J91" s="252"/>
      <c r="K91" s="263"/>
    </row>
    <row r="92" spans="2:11" ht="15" customHeight="1">
      <c r="B92" s="272"/>
      <c r="C92" s="252" t="s">
        <v>1780</v>
      </c>
      <c r="D92" s="252"/>
      <c r="E92" s="252"/>
      <c r="F92" s="271" t="s">
        <v>1748</v>
      </c>
      <c r="G92" s="270"/>
      <c r="H92" s="252" t="s">
        <v>1781</v>
      </c>
      <c r="I92" s="252" t="s">
        <v>1782</v>
      </c>
      <c r="J92" s="252"/>
      <c r="K92" s="263"/>
    </row>
    <row r="93" spans="2:11" ht="15" customHeight="1">
      <c r="B93" s="272"/>
      <c r="C93" s="252" t="s">
        <v>1783</v>
      </c>
      <c r="D93" s="252"/>
      <c r="E93" s="252"/>
      <c r="F93" s="271" t="s">
        <v>1748</v>
      </c>
      <c r="G93" s="270"/>
      <c r="H93" s="252" t="s">
        <v>1783</v>
      </c>
      <c r="I93" s="252" t="s">
        <v>1782</v>
      </c>
      <c r="J93" s="252"/>
      <c r="K93" s="263"/>
    </row>
    <row r="94" spans="2:11" ht="15" customHeight="1">
      <c r="B94" s="272"/>
      <c r="C94" s="252" t="s">
        <v>37</v>
      </c>
      <c r="D94" s="252"/>
      <c r="E94" s="252"/>
      <c r="F94" s="271" t="s">
        <v>1748</v>
      </c>
      <c r="G94" s="270"/>
      <c r="H94" s="252" t="s">
        <v>1784</v>
      </c>
      <c r="I94" s="252" t="s">
        <v>1782</v>
      </c>
      <c r="J94" s="252"/>
      <c r="K94" s="263"/>
    </row>
    <row r="95" spans="2:11" ht="15" customHeight="1">
      <c r="B95" s="272"/>
      <c r="C95" s="252" t="s">
        <v>47</v>
      </c>
      <c r="D95" s="252"/>
      <c r="E95" s="252"/>
      <c r="F95" s="271" t="s">
        <v>1748</v>
      </c>
      <c r="G95" s="270"/>
      <c r="H95" s="252" t="s">
        <v>1785</v>
      </c>
      <c r="I95" s="252" t="s">
        <v>1782</v>
      </c>
      <c r="J95" s="252"/>
      <c r="K95" s="263"/>
    </row>
    <row r="96" spans="2:11" ht="15" customHeight="1">
      <c r="B96" s="275"/>
      <c r="C96" s="276"/>
      <c r="D96" s="276"/>
      <c r="E96" s="276"/>
      <c r="F96" s="276"/>
      <c r="G96" s="276"/>
      <c r="H96" s="276"/>
      <c r="I96" s="276"/>
      <c r="J96" s="276"/>
      <c r="K96" s="277"/>
    </row>
    <row r="97" spans="2:11" ht="18.75" customHeight="1">
      <c r="B97" s="278"/>
      <c r="C97" s="279"/>
      <c r="D97" s="279"/>
      <c r="E97" s="279"/>
      <c r="F97" s="279"/>
      <c r="G97" s="279"/>
      <c r="H97" s="279"/>
      <c r="I97" s="279"/>
      <c r="J97" s="279"/>
      <c r="K97" s="278"/>
    </row>
    <row r="98" spans="2:11" ht="18.75" customHeight="1">
      <c r="B98" s="258"/>
      <c r="C98" s="258"/>
      <c r="D98" s="258"/>
      <c r="E98" s="258"/>
      <c r="F98" s="258"/>
      <c r="G98" s="258"/>
      <c r="H98" s="258"/>
      <c r="I98" s="258"/>
      <c r="J98" s="258"/>
      <c r="K98" s="258"/>
    </row>
    <row r="99" spans="2:11" ht="7.5" customHeight="1">
      <c r="B99" s="259"/>
      <c r="C99" s="260"/>
      <c r="D99" s="260"/>
      <c r="E99" s="260"/>
      <c r="F99" s="260"/>
      <c r="G99" s="260"/>
      <c r="H99" s="260"/>
      <c r="I99" s="260"/>
      <c r="J99" s="260"/>
      <c r="K99" s="261"/>
    </row>
    <row r="100" spans="2:11" ht="45" customHeight="1">
      <c r="B100" s="262"/>
      <c r="C100" s="368" t="s">
        <v>1786</v>
      </c>
      <c r="D100" s="368"/>
      <c r="E100" s="368"/>
      <c r="F100" s="368"/>
      <c r="G100" s="368"/>
      <c r="H100" s="368"/>
      <c r="I100" s="368"/>
      <c r="J100" s="368"/>
      <c r="K100" s="263"/>
    </row>
    <row r="101" spans="2:11" ht="17.25" customHeight="1">
      <c r="B101" s="262"/>
      <c r="C101" s="264" t="s">
        <v>1742</v>
      </c>
      <c r="D101" s="264"/>
      <c r="E101" s="264"/>
      <c r="F101" s="264" t="s">
        <v>1743</v>
      </c>
      <c r="G101" s="265"/>
      <c r="H101" s="264" t="s">
        <v>136</v>
      </c>
      <c r="I101" s="264" t="s">
        <v>56</v>
      </c>
      <c r="J101" s="264" t="s">
        <v>1744</v>
      </c>
      <c r="K101" s="263"/>
    </row>
    <row r="102" spans="2:11" ht="17.25" customHeight="1">
      <c r="B102" s="262"/>
      <c r="C102" s="266" t="s">
        <v>1745</v>
      </c>
      <c r="D102" s="266"/>
      <c r="E102" s="266"/>
      <c r="F102" s="267" t="s">
        <v>1746</v>
      </c>
      <c r="G102" s="268"/>
      <c r="H102" s="266"/>
      <c r="I102" s="266"/>
      <c r="J102" s="266" t="s">
        <v>1747</v>
      </c>
      <c r="K102" s="263"/>
    </row>
    <row r="103" spans="2:11" ht="5.25" customHeight="1">
      <c r="B103" s="262"/>
      <c r="C103" s="264"/>
      <c r="D103" s="264"/>
      <c r="E103" s="264"/>
      <c r="F103" s="264"/>
      <c r="G103" s="280"/>
      <c r="H103" s="264"/>
      <c r="I103" s="264"/>
      <c r="J103" s="264"/>
      <c r="K103" s="263"/>
    </row>
    <row r="104" spans="2:11" ht="15" customHeight="1">
      <c r="B104" s="262"/>
      <c r="C104" s="252" t="s">
        <v>52</v>
      </c>
      <c r="D104" s="269"/>
      <c r="E104" s="269"/>
      <c r="F104" s="271" t="s">
        <v>1748</v>
      </c>
      <c r="G104" s="280"/>
      <c r="H104" s="252" t="s">
        <v>1787</v>
      </c>
      <c r="I104" s="252" t="s">
        <v>1750</v>
      </c>
      <c r="J104" s="252">
        <v>20</v>
      </c>
      <c r="K104" s="263"/>
    </row>
    <row r="105" spans="2:11" ht="15" customHeight="1">
      <c r="B105" s="262"/>
      <c r="C105" s="252" t="s">
        <v>1751</v>
      </c>
      <c r="D105" s="252"/>
      <c r="E105" s="252"/>
      <c r="F105" s="271" t="s">
        <v>1748</v>
      </c>
      <c r="G105" s="252"/>
      <c r="H105" s="252" t="s">
        <v>1787</v>
      </c>
      <c r="I105" s="252" t="s">
        <v>1750</v>
      </c>
      <c r="J105" s="252">
        <v>120</v>
      </c>
      <c r="K105" s="263"/>
    </row>
    <row r="106" spans="2:11" ht="15" customHeight="1">
      <c r="B106" s="272"/>
      <c r="C106" s="252" t="s">
        <v>1753</v>
      </c>
      <c r="D106" s="252"/>
      <c r="E106" s="252"/>
      <c r="F106" s="271" t="s">
        <v>1754</v>
      </c>
      <c r="G106" s="252"/>
      <c r="H106" s="252" t="s">
        <v>1787</v>
      </c>
      <c r="I106" s="252" t="s">
        <v>1750</v>
      </c>
      <c r="J106" s="252">
        <v>50</v>
      </c>
      <c r="K106" s="263"/>
    </row>
    <row r="107" spans="2:11" ht="15" customHeight="1">
      <c r="B107" s="272"/>
      <c r="C107" s="252" t="s">
        <v>1756</v>
      </c>
      <c r="D107" s="252"/>
      <c r="E107" s="252"/>
      <c r="F107" s="271" t="s">
        <v>1748</v>
      </c>
      <c r="G107" s="252"/>
      <c r="H107" s="252" t="s">
        <v>1787</v>
      </c>
      <c r="I107" s="252" t="s">
        <v>1758</v>
      </c>
      <c r="J107" s="252"/>
      <c r="K107" s="263"/>
    </row>
    <row r="108" spans="2:11" ht="15" customHeight="1">
      <c r="B108" s="272"/>
      <c r="C108" s="252" t="s">
        <v>1767</v>
      </c>
      <c r="D108" s="252"/>
      <c r="E108" s="252"/>
      <c r="F108" s="271" t="s">
        <v>1754</v>
      </c>
      <c r="G108" s="252"/>
      <c r="H108" s="252" t="s">
        <v>1787</v>
      </c>
      <c r="I108" s="252" t="s">
        <v>1750</v>
      </c>
      <c r="J108" s="252">
        <v>50</v>
      </c>
      <c r="K108" s="263"/>
    </row>
    <row r="109" spans="2:11" ht="15" customHeight="1">
      <c r="B109" s="272"/>
      <c r="C109" s="252" t="s">
        <v>1775</v>
      </c>
      <c r="D109" s="252"/>
      <c r="E109" s="252"/>
      <c r="F109" s="271" t="s">
        <v>1754</v>
      </c>
      <c r="G109" s="252"/>
      <c r="H109" s="252" t="s">
        <v>1787</v>
      </c>
      <c r="I109" s="252" t="s">
        <v>1750</v>
      </c>
      <c r="J109" s="252">
        <v>50</v>
      </c>
      <c r="K109" s="263"/>
    </row>
    <row r="110" spans="2:11" ht="15" customHeight="1">
      <c r="B110" s="272"/>
      <c r="C110" s="252" t="s">
        <v>1773</v>
      </c>
      <c r="D110" s="252"/>
      <c r="E110" s="252"/>
      <c r="F110" s="271" t="s">
        <v>1754</v>
      </c>
      <c r="G110" s="252"/>
      <c r="H110" s="252" t="s">
        <v>1787</v>
      </c>
      <c r="I110" s="252" t="s">
        <v>1750</v>
      </c>
      <c r="J110" s="252">
        <v>50</v>
      </c>
      <c r="K110" s="263"/>
    </row>
    <row r="111" spans="2:11" ht="15" customHeight="1">
      <c r="B111" s="272"/>
      <c r="C111" s="252" t="s">
        <v>52</v>
      </c>
      <c r="D111" s="252"/>
      <c r="E111" s="252"/>
      <c r="F111" s="271" t="s">
        <v>1748</v>
      </c>
      <c r="G111" s="252"/>
      <c r="H111" s="252" t="s">
        <v>1788</v>
      </c>
      <c r="I111" s="252" t="s">
        <v>1750</v>
      </c>
      <c r="J111" s="252">
        <v>20</v>
      </c>
      <c r="K111" s="263"/>
    </row>
    <row r="112" spans="2:11" ht="15" customHeight="1">
      <c r="B112" s="272"/>
      <c r="C112" s="252" t="s">
        <v>1789</v>
      </c>
      <c r="D112" s="252"/>
      <c r="E112" s="252"/>
      <c r="F112" s="271" t="s">
        <v>1748</v>
      </c>
      <c r="G112" s="252"/>
      <c r="H112" s="252" t="s">
        <v>1790</v>
      </c>
      <c r="I112" s="252" t="s">
        <v>1750</v>
      </c>
      <c r="J112" s="252">
        <v>120</v>
      </c>
      <c r="K112" s="263"/>
    </row>
    <row r="113" spans="2:11" ht="15" customHeight="1">
      <c r="B113" s="272"/>
      <c r="C113" s="252" t="s">
        <v>37</v>
      </c>
      <c r="D113" s="252"/>
      <c r="E113" s="252"/>
      <c r="F113" s="271" t="s">
        <v>1748</v>
      </c>
      <c r="G113" s="252"/>
      <c r="H113" s="252" t="s">
        <v>1791</v>
      </c>
      <c r="I113" s="252" t="s">
        <v>1782</v>
      </c>
      <c r="J113" s="252"/>
      <c r="K113" s="263"/>
    </row>
    <row r="114" spans="2:11" ht="15" customHeight="1">
      <c r="B114" s="272"/>
      <c r="C114" s="252" t="s">
        <v>47</v>
      </c>
      <c r="D114" s="252"/>
      <c r="E114" s="252"/>
      <c r="F114" s="271" t="s">
        <v>1748</v>
      </c>
      <c r="G114" s="252"/>
      <c r="H114" s="252" t="s">
        <v>1792</v>
      </c>
      <c r="I114" s="252" t="s">
        <v>1782</v>
      </c>
      <c r="J114" s="252"/>
      <c r="K114" s="263"/>
    </row>
    <row r="115" spans="2:11" ht="15" customHeight="1">
      <c r="B115" s="272"/>
      <c r="C115" s="252" t="s">
        <v>56</v>
      </c>
      <c r="D115" s="252"/>
      <c r="E115" s="252"/>
      <c r="F115" s="271" t="s">
        <v>1748</v>
      </c>
      <c r="G115" s="252"/>
      <c r="H115" s="252" t="s">
        <v>1793</v>
      </c>
      <c r="I115" s="252" t="s">
        <v>1794</v>
      </c>
      <c r="J115" s="252"/>
      <c r="K115" s="263"/>
    </row>
    <row r="116" spans="2:11" ht="15" customHeight="1">
      <c r="B116" s="275"/>
      <c r="C116" s="281"/>
      <c r="D116" s="281"/>
      <c r="E116" s="281"/>
      <c r="F116" s="281"/>
      <c r="G116" s="281"/>
      <c r="H116" s="281"/>
      <c r="I116" s="281"/>
      <c r="J116" s="281"/>
      <c r="K116" s="277"/>
    </row>
    <row r="117" spans="2:11" ht="18.75" customHeight="1">
      <c r="B117" s="282"/>
      <c r="C117" s="248"/>
      <c r="D117" s="248"/>
      <c r="E117" s="248"/>
      <c r="F117" s="283"/>
      <c r="G117" s="248"/>
      <c r="H117" s="248"/>
      <c r="I117" s="248"/>
      <c r="J117" s="248"/>
      <c r="K117" s="282"/>
    </row>
    <row r="118" spans="2:11" ht="18.75" customHeight="1">
      <c r="B118" s="258"/>
      <c r="C118" s="258"/>
      <c r="D118" s="258"/>
      <c r="E118" s="258"/>
      <c r="F118" s="258"/>
      <c r="G118" s="258"/>
      <c r="H118" s="258"/>
      <c r="I118" s="258"/>
      <c r="J118" s="258"/>
      <c r="K118" s="258"/>
    </row>
    <row r="119" spans="2:11" ht="7.5" customHeight="1">
      <c r="B119" s="284"/>
      <c r="C119" s="285"/>
      <c r="D119" s="285"/>
      <c r="E119" s="285"/>
      <c r="F119" s="285"/>
      <c r="G119" s="285"/>
      <c r="H119" s="285"/>
      <c r="I119" s="285"/>
      <c r="J119" s="285"/>
      <c r="K119" s="286"/>
    </row>
    <row r="120" spans="2:11" ht="45" customHeight="1">
      <c r="B120" s="287"/>
      <c r="C120" s="367" t="s">
        <v>1795</v>
      </c>
      <c r="D120" s="367"/>
      <c r="E120" s="367"/>
      <c r="F120" s="367"/>
      <c r="G120" s="367"/>
      <c r="H120" s="367"/>
      <c r="I120" s="367"/>
      <c r="J120" s="367"/>
      <c r="K120" s="288"/>
    </row>
    <row r="121" spans="2:11" ht="17.25" customHeight="1">
      <c r="B121" s="289"/>
      <c r="C121" s="264" t="s">
        <v>1742</v>
      </c>
      <c r="D121" s="264"/>
      <c r="E121" s="264"/>
      <c r="F121" s="264" t="s">
        <v>1743</v>
      </c>
      <c r="G121" s="265"/>
      <c r="H121" s="264" t="s">
        <v>136</v>
      </c>
      <c r="I121" s="264" t="s">
        <v>56</v>
      </c>
      <c r="J121" s="264" t="s">
        <v>1744</v>
      </c>
      <c r="K121" s="290"/>
    </row>
    <row r="122" spans="2:11" ht="17.25" customHeight="1">
      <c r="B122" s="289"/>
      <c r="C122" s="266" t="s">
        <v>1745</v>
      </c>
      <c r="D122" s="266"/>
      <c r="E122" s="266"/>
      <c r="F122" s="267" t="s">
        <v>1746</v>
      </c>
      <c r="G122" s="268"/>
      <c r="H122" s="266"/>
      <c r="I122" s="266"/>
      <c r="J122" s="266" t="s">
        <v>1747</v>
      </c>
      <c r="K122" s="290"/>
    </row>
    <row r="123" spans="2:11" ht="5.25" customHeight="1">
      <c r="B123" s="291"/>
      <c r="C123" s="269"/>
      <c r="D123" s="269"/>
      <c r="E123" s="269"/>
      <c r="F123" s="269"/>
      <c r="G123" s="252"/>
      <c r="H123" s="269"/>
      <c r="I123" s="269"/>
      <c r="J123" s="269"/>
      <c r="K123" s="292"/>
    </row>
    <row r="124" spans="2:11" ht="15" customHeight="1">
      <c r="B124" s="291"/>
      <c r="C124" s="252" t="s">
        <v>1751</v>
      </c>
      <c r="D124" s="269"/>
      <c r="E124" s="269"/>
      <c r="F124" s="271" t="s">
        <v>1748</v>
      </c>
      <c r="G124" s="252"/>
      <c r="H124" s="252" t="s">
        <v>1787</v>
      </c>
      <c r="I124" s="252" t="s">
        <v>1750</v>
      </c>
      <c r="J124" s="252">
        <v>120</v>
      </c>
      <c r="K124" s="293"/>
    </row>
    <row r="125" spans="2:11" ht="15" customHeight="1">
      <c r="B125" s="291"/>
      <c r="C125" s="252" t="s">
        <v>1796</v>
      </c>
      <c r="D125" s="252"/>
      <c r="E125" s="252"/>
      <c r="F125" s="271" t="s">
        <v>1748</v>
      </c>
      <c r="G125" s="252"/>
      <c r="H125" s="252" t="s">
        <v>1797</v>
      </c>
      <c r="I125" s="252" t="s">
        <v>1750</v>
      </c>
      <c r="J125" s="252" t="s">
        <v>1798</v>
      </c>
      <c r="K125" s="293"/>
    </row>
    <row r="126" spans="2:11" ht="15" customHeight="1">
      <c r="B126" s="291"/>
      <c r="C126" s="252" t="s">
        <v>1697</v>
      </c>
      <c r="D126" s="252"/>
      <c r="E126" s="252"/>
      <c r="F126" s="271" t="s">
        <v>1748</v>
      </c>
      <c r="G126" s="252"/>
      <c r="H126" s="252" t="s">
        <v>1799</v>
      </c>
      <c r="I126" s="252" t="s">
        <v>1750</v>
      </c>
      <c r="J126" s="252" t="s">
        <v>1798</v>
      </c>
      <c r="K126" s="293"/>
    </row>
    <row r="127" spans="2:11" ht="15" customHeight="1">
      <c r="B127" s="291"/>
      <c r="C127" s="252" t="s">
        <v>1759</v>
      </c>
      <c r="D127" s="252"/>
      <c r="E127" s="252"/>
      <c r="F127" s="271" t="s">
        <v>1754</v>
      </c>
      <c r="G127" s="252"/>
      <c r="H127" s="252" t="s">
        <v>1760</v>
      </c>
      <c r="I127" s="252" t="s">
        <v>1750</v>
      </c>
      <c r="J127" s="252">
        <v>15</v>
      </c>
      <c r="K127" s="293"/>
    </row>
    <row r="128" spans="2:11" ht="15" customHeight="1">
      <c r="B128" s="291"/>
      <c r="C128" s="273" t="s">
        <v>1761</v>
      </c>
      <c r="D128" s="273"/>
      <c r="E128" s="273"/>
      <c r="F128" s="274" t="s">
        <v>1754</v>
      </c>
      <c r="G128" s="273"/>
      <c r="H128" s="273" t="s">
        <v>1762</v>
      </c>
      <c r="I128" s="273" t="s">
        <v>1750</v>
      </c>
      <c r="J128" s="273">
        <v>15</v>
      </c>
      <c r="K128" s="293"/>
    </row>
    <row r="129" spans="2:11" ht="15" customHeight="1">
      <c r="B129" s="291"/>
      <c r="C129" s="273" t="s">
        <v>1763</v>
      </c>
      <c r="D129" s="273"/>
      <c r="E129" s="273"/>
      <c r="F129" s="274" t="s">
        <v>1754</v>
      </c>
      <c r="G129" s="273"/>
      <c r="H129" s="273" t="s">
        <v>1764</v>
      </c>
      <c r="I129" s="273" t="s">
        <v>1750</v>
      </c>
      <c r="J129" s="273">
        <v>20</v>
      </c>
      <c r="K129" s="293"/>
    </row>
    <row r="130" spans="2:11" ht="15" customHeight="1">
      <c r="B130" s="291"/>
      <c r="C130" s="273" t="s">
        <v>1765</v>
      </c>
      <c r="D130" s="273"/>
      <c r="E130" s="273"/>
      <c r="F130" s="274" t="s">
        <v>1754</v>
      </c>
      <c r="G130" s="273"/>
      <c r="H130" s="273" t="s">
        <v>1766</v>
      </c>
      <c r="I130" s="273" t="s">
        <v>1750</v>
      </c>
      <c r="J130" s="273">
        <v>20</v>
      </c>
      <c r="K130" s="293"/>
    </row>
    <row r="131" spans="2:11" ht="15" customHeight="1">
      <c r="B131" s="291"/>
      <c r="C131" s="252" t="s">
        <v>1753</v>
      </c>
      <c r="D131" s="252"/>
      <c r="E131" s="252"/>
      <c r="F131" s="271" t="s">
        <v>1754</v>
      </c>
      <c r="G131" s="252"/>
      <c r="H131" s="252" t="s">
        <v>1787</v>
      </c>
      <c r="I131" s="252" t="s">
        <v>1750</v>
      </c>
      <c r="J131" s="252">
        <v>50</v>
      </c>
      <c r="K131" s="293"/>
    </row>
    <row r="132" spans="2:11" ht="15" customHeight="1">
      <c r="B132" s="291"/>
      <c r="C132" s="252" t="s">
        <v>1767</v>
      </c>
      <c r="D132" s="252"/>
      <c r="E132" s="252"/>
      <c r="F132" s="271" t="s">
        <v>1754</v>
      </c>
      <c r="G132" s="252"/>
      <c r="H132" s="252" t="s">
        <v>1787</v>
      </c>
      <c r="I132" s="252" t="s">
        <v>1750</v>
      </c>
      <c r="J132" s="252">
        <v>50</v>
      </c>
      <c r="K132" s="293"/>
    </row>
    <row r="133" spans="2:11" ht="15" customHeight="1">
      <c r="B133" s="291"/>
      <c r="C133" s="252" t="s">
        <v>1773</v>
      </c>
      <c r="D133" s="252"/>
      <c r="E133" s="252"/>
      <c r="F133" s="271" t="s">
        <v>1754</v>
      </c>
      <c r="G133" s="252"/>
      <c r="H133" s="252" t="s">
        <v>1787</v>
      </c>
      <c r="I133" s="252" t="s">
        <v>1750</v>
      </c>
      <c r="J133" s="252">
        <v>50</v>
      </c>
      <c r="K133" s="293"/>
    </row>
    <row r="134" spans="2:11" ht="15" customHeight="1">
      <c r="B134" s="291"/>
      <c r="C134" s="252" t="s">
        <v>1775</v>
      </c>
      <c r="D134" s="252"/>
      <c r="E134" s="252"/>
      <c r="F134" s="271" t="s">
        <v>1754</v>
      </c>
      <c r="G134" s="252"/>
      <c r="H134" s="252" t="s">
        <v>1787</v>
      </c>
      <c r="I134" s="252" t="s">
        <v>1750</v>
      </c>
      <c r="J134" s="252">
        <v>50</v>
      </c>
      <c r="K134" s="293"/>
    </row>
    <row r="135" spans="2:11" ht="15" customHeight="1">
      <c r="B135" s="291"/>
      <c r="C135" s="252" t="s">
        <v>141</v>
      </c>
      <c r="D135" s="252"/>
      <c r="E135" s="252"/>
      <c r="F135" s="271" t="s">
        <v>1754</v>
      </c>
      <c r="G135" s="252"/>
      <c r="H135" s="252" t="s">
        <v>1800</v>
      </c>
      <c r="I135" s="252" t="s">
        <v>1750</v>
      </c>
      <c r="J135" s="252">
        <v>255</v>
      </c>
      <c r="K135" s="293"/>
    </row>
    <row r="136" spans="2:11" ht="15" customHeight="1">
      <c r="B136" s="291"/>
      <c r="C136" s="252" t="s">
        <v>1777</v>
      </c>
      <c r="D136" s="252"/>
      <c r="E136" s="252"/>
      <c r="F136" s="271" t="s">
        <v>1748</v>
      </c>
      <c r="G136" s="252"/>
      <c r="H136" s="252" t="s">
        <v>1801</v>
      </c>
      <c r="I136" s="252" t="s">
        <v>1779</v>
      </c>
      <c r="J136" s="252"/>
      <c r="K136" s="293"/>
    </row>
    <row r="137" spans="2:11" ht="15" customHeight="1">
      <c r="B137" s="291"/>
      <c r="C137" s="252" t="s">
        <v>1780</v>
      </c>
      <c r="D137" s="252"/>
      <c r="E137" s="252"/>
      <c r="F137" s="271" t="s">
        <v>1748</v>
      </c>
      <c r="G137" s="252"/>
      <c r="H137" s="252" t="s">
        <v>1802</v>
      </c>
      <c r="I137" s="252" t="s">
        <v>1782</v>
      </c>
      <c r="J137" s="252"/>
      <c r="K137" s="293"/>
    </row>
    <row r="138" spans="2:11" ht="15" customHeight="1">
      <c r="B138" s="291"/>
      <c r="C138" s="252" t="s">
        <v>1783</v>
      </c>
      <c r="D138" s="252"/>
      <c r="E138" s="252"/>
      <c r="F138" s="271" t="s">
        <v>1748</v>
      </c>
      <c r="G138" s="252"/>
      <c r="H138" s="252" t="s">
        <v>1783</v>
      </c>
      <c r="I138" s="252" t="s">
        <v>1782</v>
      </c>
      <c r="J138" s="252"/>
      <c r="K138" s="293"/>
    </row>
    <row r="139" spans="2:11" ht="15" customHeight="1">
      <c r="B139" s="291"/>
      <c r="C139" s="252" t="s">
        <v>37</v>
      </c>
      <c r="D139" s="252"/>
      <c r="E139" s="252"/>
      <c r="F139" s="271" t="s">
        <v>1748</v>
      </c>
      <c r="G139" s="252"/>
      <c r="H139" s="252" t="s">
        <v>1803</v>
      </c>
      <c r="I139" s="252" t="s">
        <v>1782</v>
      </c>
      <c r="J139" s="252"/>
      <c r="K139" s="293"/>
    </row>
    <row r="140" spans="2:11" ht="15" customHeight="1">
      <c r="B140" s="291"/>
      <c r="C140" s="252" t="s">
        <v>1804</v>
      </c>
      <c r="D140" s="252"/>
      <c r="E140" s="252"/>
      <c r="F140" s="271" t="s">
        <v>1748</v>
      </c>
      <c r="G140" s="252"/>
      <c r="H140" s="252" t="s">
        <v>1805</v>
      </c>
      <c r="I140" s="252" t="s">
        <v>1782</v>
      </c>
      <c r="J140" s="252"/>
      <c r="K140" s="293"/>
    </row>
    <row r="141" spans="2:11" ht="15" customHeight="1">
      <c r="B141" s="294"/>
      <c r="C141" s="295"/>
      <c r="D141" s="295"/>
      <c r="E141" s="295"/>
      <c r="F141" s="295"/>
      <c r="G141" s="295"/>
      <c r="H141" s="295"/>
      <c r="I141" s="295"/>
      <c r="J141" s="295"/>
      <c r="K141" s="296"/>
    </row>
    <row r="142" spans="2:11" ht="18.75" customHeight="1">
      <c r="B142" s="248"/>
      <c r="C142" s="248"/>
      <c r="D142" s="248"/>
      <c r="E142" s="248"/>
      <c r="F142" s="283"/>
      <c r="G142" s="248"/>
      <c r="H142" s="248"/>
      <c r="I142" s="248"/>
      <c r="J142" s="248"/>
      <c r="K142" s="248"/>
    </row>
    <row r="143" spans="2:11" ht="18.75" customHeight="1">
      <c r="B143" s="258"/>
      <c r="C143" s="258"/>
      <c r="D143" s="258"/>
      <c r="E143" s="258"/>
      <c r="F143" s="258"/>
      <c r="G143" s="258"/>
      <c r="H143" s="258"/>
      <c r="I143" s="258"/>
      <c r="J143" s="258"/>
      <c r="K143" s="258"/>
    </row>
    <row r="144" spans="2:11" ht="7.5" customHeight="1">
      <c r="B144" s="259"/>
      <c r="C144" s="260"/>
      <c r="D144" s="260"/>
      <c r="E144" s="260"/>
      <c r="F144" s="260"/>
      <c r="G144" s="260"/>
      <c r="H144" s="260"/>
      <c r="I144" s="260"/>
      <c r="J144" s="260"/>
      <c r="K144" s="261"/>
    </row>
    <row r="145" spans="2:11" ht="45" customHeight="1">
      <c r="B145" s="262"/>
      <c r="C145" s="368" t="s">
        <v>1806</v>
      </c>
      <c r="D145" s="368"/>
      <c r="E145" s="368"/>
      <c r="F145" s="368"/>
      <c r="G145" s="368"/>
      <c r="H145" s="368"/>
      <c r="I145" s="368"/>
      <c r="J145" s="368"/>
      <c r="K145" s="263"/>
    </row>
    <row r="146" spans="2:11" ht="17.25" customHeight="1">
      <c r="B146" s="262"/>
      <c r="C146" s="264" t="s">
        <v>1742</v>
      </c>
      <c r="D146" s="264"/>
      <c r="E146" s="264"/>
      <c r="F146" s="264" t="s">
        <v>1743</v>
      </c>
      <c r="G146" s="265"/>
      <c r="H146" s="264" t="s">
        <v>136</v>
      </c>
      <c r="I146" s="264" t="s">
        <v>56</v>
      </c>
      <c r="J146" s="264" t="s">
        <v>1744</v>
      </c>
      <c r="K146" s="263"/>
    </row>
    <row r="147" spans="2:11" ht="17.25" customHeight="1">
      <c r="B147" s="262"/>
      <c r="C147" s="266" t="s">
        <v>1745</v>
      </c>
      <c r="D147" s="266"/>
      <c r="E147" s="266"/>
      <c r="F147" s="267" t="s">
        <v>1746</v>
      </c>
      <c r="G147" s="268"/>
      <c r="H147" s="266"/>
      <c r="I147" s="266"/>
      <c r="J147" s="266" t="s">
        <v>1747</v>
      </c>
      <c r="K147" s="263"/>
    </row>
    <row r="148" spans="2:11" ht="5.25" customHeight="1">
      <c r="B148" s="272"/>
      <c r="C148" s="269"/>
      <c r="D148" s="269"/>
      <c r="E148" s="269"/>
      <c r="F148" s="269"/>
      <c r="G148" s="270"/>
      <c r="H148" s="269"/>
      <c r="I148" s="269"/>
      <c r="J148" s="269"/>
      <c r="K148" s="293"/>
    </row>
    <row r="149" spans="2:11" ht="15" customHeight="1">
      <c r="B149" s="272"/>
      <c r="C149" s="297" t="s">
        <v>1751</v>
      </c>
      <c r="D149" s="252"/>
      <c r="E149" s="252"/>
      <c r="F149" s="298" t="s">
        <v>1748</v>
      </c>
      <c r="G149" s="252"/>
      <c r="H149" s="297" t="s">
        <v>1787</v>
      </c>
      <c r="I149" s="297" t="s">
        <v>1750</v>
      </c>
      <c r="J149" s="297">
        <v>120</v>
      </c>
      <c r="K149" s="293"/>
    </row>
    <row r="150" spans="2:11" ht="15" customHeight="1">
      <c r="B150" s="272"/>
      <c r="C150" s="297" t="s">
        <v>1796</v>
      </c>
      <c r="D150" s="252"/>
      <c r="E150" s="252"/>
      <c r="F150" s="298" t="s">
        <v>1748</v>
      </c>
      <c r="G150" s="252"/>
      <c r="H150" s="297" t="s">
        <v>1807</v>
      </c>
      <c r="I150" s="297" t="s">
        <v>1750</v>
      </c>
      <c r="J150" s="297" t="s">
        <v>1798</v>
      </c>
      <c r="K150" s="293"/>
    </row>
    <row r="151" spans="2:11" ht="15" customHeight="1">
      <c r="B151" s="272"/>
      <c r="C151" s="297" t="s">
        <v>1697</v>
      </c>
      <c r="D151" s="252"/>
      <c r="E151" s="252"/>
      <c r="F151" s="298" t="s">
        <v>1748</v>
      </c>
      <c r="G151" s="252"/>
      <c r="H151" s="297" t="s">
        <v>1808</v>
      </c>
      <c r="I151" s="297" t="s">
        <v>1750</v>
      </c>
      <c r="J151" s="297" t="s">
        <v>1798</v>
      </c>
      <c r="K151" s="293"/>
    </row>
    <row r="152" spans="2:11" ht="15" customHeight="1">
      <c r="B152" s="272"/>
      <c r="C152" s="297" t="s">
        <v>1753</v>
      </c>
      <c r="D152" s="252"/>
      <c r="E152" s="252"/>
      <c r="F152" s="298" t="s">
        <v>1754</v>
      </c>
      <c r="G152" s="252"/>
      <c r="H152" s="297" t="s">
        <v>1787</v>
      </c>
      <c r="I152" s="297" t="s">
        <v>1750</v>
      </c>
      <c r="J152" s="297">
        <v>50</v>
      </c>
      <c r="K152" s="293"/>
    </row>
    <row r="153" spans="2:11" ht="15" customHeight="1">
      <c r="B153" s="272"/>
      <c r="C153" s="297" t="s">
        <v>1756</v>
      </c>
      <c r="D153" s="252"/>
      <c r="E153" s="252"/>
      <c r="F153" s="298" t="s">
        <v>1748</v>
      </c>
      <c r="G153" s="252"/>
      <c r="H153" s="297" t="s">
        <v>1787</v>
      </c>
      <c r="I153" s="297" t="s">
        <v>1758</v>
      </c>
      <c r="J153" s="297"/>
      <c r="K153" s="293"/>
    </row>
    <row r="154" spans="2:11" ht="15" customHeight="1">
      <c r="B154" s="272"/>
      <c r="C154" s="297" t="s">
        <v>1767</v>
      </c>
      <c r="D154" s="252"/>
      <c r="E154" s="252"/>
      <c r="F154" s="298" t="s">
        <v>1754</v>
      </c>
      <c r="G154" s="252"/>
      <c r="H154" s="297" t="s">
        <v>1787</v>
      </c>
      <c r="I154" s="297" t="s">
        <v>1750</v>
      </c>
      <c r="J154" s="297">
        <v>50</v>
      </c>
      <c r="K154" s="293"/>
    </row>
    <row r="155" spans="2:11" ht="15" customHeight="1">
      <c r="B155" s="272"/>
      <c r="C155" s="297" t="s">
        <v>1775</v>
      </c>
      <c r="D155" s="252"/>
      <c r="E155" s="252"/>
      <c r="F155" s="298" t="s">
        <v>1754</v>
      </c>
      <c r="G155" s="252"/>
      <c r="H155" s="297" t="s">
        <v>1787</v>
      </c>
      <c r="I155" s="297" t="s">
        <v>1750</v>
      </c>
      <c r="J155" s="297">
        <v>50</v>
      </c>
      <c r="K155" s="293"/>
    </row>
    <row r="156" spans="2:11" ht="15" customHeight="1">
      <c r="B156" s="272"/>
      <c r="C156" s="297" t="s">
        <v>1773</v>
      </c>
      <c r="D156" s="252"/>
      <c r="E156" s="252"/>
      <c r="F156" s="298" t="s">
        <v>1754</v>
      </c>
      <c r="G156" s="252"/>
      <c r="H156" s="297" t="s">
        <v>1787</v>
      </c>
      <c r="I156" s="297" t="s">
        <v>1750</v>
      </c>
      <c r="J156" s="297">
        <v>50</v>
      </c>
      <c r="K156" s="293"/>
    </row>
    <row r="157" spans="2:11" ht="15" customHeight="1">
      <c r="B157" s="272"/>
      <c r="C157" s="297" t="s">
        <v>109</v>
      </c>
      <c r="D157" s="252"/>
      <c r="E157" s="252"/>
      <c r="F157" s="298" t="s">
        <v>1748</v>
      </c>
      <c r="G157" s="252"/>
      <c r="H157" s="297" t="s">
        <v>1809</v>
      </c>
      <c r="I157" s="297" t="s">
        <v>1750</v>
      </c>
      <c r="J157" s="297" t="s">
        <v>1810</v>
      </c>
      <c r="K157" s="293"/>
    </row>
    <row r="158" spans="2:11" ht="15" customHeight="1">
      <c r="B158" s="272"/>
      <c r="C158" s="297" t="s">
        <v>1811</v>
      </c>
      <c r="D158" s="252"/>
      <c r="E158" s="252"/>
      <c r="F158" s="298" t="s">
        <v>1748</v>
      </c>
      <c r="G158" s="252"/>
      <c r="H158" s="297" t="s">
        <v>1812</v>
      </c>
      <c r="I158" s="297" t="s">
        <v>1782</v>
      </c>
      <c r="J158" s="297"/>
      <c r="K158" s="293"/>
    </row>
    <row r="159" spans="2:11" ht="15" customHeight="1">
      <c r="B159" s="299"/>
      <c r="C159" s="281"/>
      <c r="D159" s="281"/>
      <c r="E159" s="281"/>
      <c r="F159" s="281"/>
      <c r="G159" s="281"/>
      <c r="H159" s="281"/>
      <c r="I159" s="281"/>
      <c r="J159" s="281"/>
      <c r="K159" s="300"/>
    </row>
    <row r="160" spans="2:11" ht="18.75" customHeight="1">
      <c r="B160" s="248"/>
      <c r="C160" s="252"/>
      <c r="D160" s="252"/>
      <c r="E160" s="252"/>
      <c r="F160" s="271"/>
      <c r="G160" s="252"/>
      <c r="H160" s="252"/>
      <c r="I160" s="252"/>
      <c r="J160" s="252"/>
      <c r="K160" s="248"/>
    </row>
    <row r="161" spans="2:11" ht="18.75" customHeight="1">
      <c r="B161" s="258"/>
      <c r="C161" s="258"/>
      <c r="D161" s="258"/>
      <c r="E161" s="258"/>
      <c r="F161" s="258"/>
      <c r="G161" s="258"/>
      <c r="H161" s="258"/>
      <c r="I161" s="258"/>
      <c r="J161" s="258"/>
      <c r="K161" s="258"/>
    </row>
    <row r="162" spans="2:11" ht="7.5" customHeight="1">
      <c r="B162" s="240"/>
      <c r="C162" s="241"/>
      <c r="D162" s="241"/>
      <c r="E162" s="241"/>
      <c r="F162" s="241"/>
      <c r="G162" s="241"/>
      <c r="H162" s="241"/>
      <c r="I162" s="241"/>
      <c r="J162" s="241"/>
      <c r="K162" s="242"/>
    </row>
    <row r="163" spans="2:11" ht="45" customHeight="1">
      <c r="B163" s="243"/>
      <c r="C163" s="367" t="s">
        <v>1813</v>
      </c>
      <c r="D163" s="367"/>
      <c r="E163" s="367"/>
      <c r="F163" s="367"/>
      <c r="G163" s="367"/>
      <c r="H163" s="367"/>
      <c r="I163" s="367"/>
      <c r="J163" s="367"/>
      <c r="K163" s="244"/>
    </row>
    <row r="164" spans="2:11" ht="17.25" customHeight="1">
      <c r="B164" s="243"/>
      <c r="C164" s="264" t="s">
        <v>1742</v>
      </c>
      <c r="D164" s="264"/>
      <c r="E164" s="264"/>
      <c r="F164" s="264" t="s">
        <v>1743</v>
      </c>
      <c r="G164" s="301"/>
      <c r="H164" s="302" t="s">
        <v>136</v>
      </c>
      <c r="I164" s="302" t="s">
        <v>56</v>
      </c>
      <c r="J164" s="264" t="s">
        <v>1744</v>
      </c>
      <c r="K164" s="244"/>
    </row>
    <row r="165" spans="2:11" ht="17.25" customHeight="1">
      <c r="B165" s="245"/>
      <c r="C165" s="266" t="s">
        <v>1745</v>
      </c>
      <c r="D165" s="266"/>
      <c r="E165" s="266"/>
      <c r="F165" s="267" t="s">
        <v>1746</v>
      </c>
      <c r="G165" s="303"/>
      <c r="H165" s="304"/>
      <c r="I165" s="304"/>
      <c r="J165" s="266" t="s">
        <v>1747</v>
      </c>
      <c r="K165" s="246"/>
    </row>
    <row r="166" spans="2:11" ht="5.25" customHeight="1">
      <c r="B166" s="272"/>
      <c r="C166" s="269"/>
      <c r="D166" s="269"/>
      <c r="E166" s="269"/>
      <c r="F166" s="269"/>
      <c r="G166" s="270"/>
      <c r="H166" s="269"/>
      <c r="I166" s="269"/>
      <c r="J166" s="269"/>
      <c r="K166" s="293"/>
    </row>
    <row r="167" spans="2:11" ht="15" customHeight="1">
      <c r="B167" s="272"/>
      <c r="C167" s="252" t="s">
        <v>1751</v>
      </c>
      <c r="D167" s="252"/>
      <c r="E167" s="252"/>
      <c r="F167" s="271" t="s">
        <v>1748</v>
      </c>
      <c r="G167" s="252"/>
      <c r="H167" s="252" t="s">
        <v>1787</v>
      </c>
      <c r="I167" s="252" t="s">
        <v>1750</v>
      </c>
      <c r="J167" s="252">
        <v>120</v>
      </c>
      <c r="K167" s="293"/>
    </row>
    <row r="168" spans="2:11" ht="15" customHeight="1">
      <c r="B168" s="272"/>
      <c r="C168" s="252" t="s">
        <v>1796</v>
      </c>
      <c r="D168" s="252"/>
      <c r="E168" s="252"/>
      <c r="F168" s="271" t="s">
        <v>1748</v>
      </c>
      <c r="G168" s="252"/>
      <c r="H168" s="252" t="s">
        <v>1797</v>
      </c>
      <c r="I168" s="252" t="s">
        <v>1750</v>
      </c>
      <c r="J168" s="252" t="s">
        <v>1798</v>
      </c>
      <c r="K168" s="293"/>
    </row>
    <row r="169" spans="2:11" ht="15" customHeight="1">
      <c r="B169" s="272"/>
      <c r="C169" s="252" t="s">
        <v>1697</v>
      </c>
      <c r="D169" s="252"/>
      <c r="E169" s="252"/>
      <c r="F169" s="271" t="s">
        <v>1748</v>
      </c>
      <c r="G169" s="252"/>
      <c r="H169" s="252" t="s">
        <v>1814</v>
      </c>
      <c r="I169" s="252" t="s">
        <v>1750</v>
      </c>
      <c r="J169" s="252" t="s">
        <v>1798</v>
      </c>
      <c r="K169" s="293"/>
    </row>
    <row r="170" spans="2:11" ht="15" customHeight="1">
      <c r="B170" s="272"/>
      <c r="C170" s="252" t="s">
        <v>1753</v>
      </c>
      <c r="D170" s="252"/>
      <c r="E170" s="252"/>
      <c r="F170" s="271" t="s">
        <v>1754</v>
      </c>
      <c r="G170" s="252"/>
      <c r="H170" s="252" t="s">
        <v>1814</v>
      </c>
      <c r="I170" s="252" t="s">
        <v>1750</v>
      </c>
      <c r="J170" s="252">
        <v>50</v>
      </c>
      <c r="K170" s="293"/>
    </row>
    <row r="171" spans="2:11" ht="15" customHeight="1">
      <c r="B171" s="272"/>
      <c r="C171" s="252" t="s">
        <v>1756</v>
      </c>
      <c r="D171" s="252"/>
      <c r="E171" s="252"/>
      <c r="F171" s="271" t="s">
        <v>1748</v>
      </c>
      <c r="G171" s="252"/>
      <c r="H171" s="252" t="s">
        <v>1814</v>
      </c>
      <c r="I171" s="252" t="s">
        <v>1758</v>
      </c>
      <c r="J171" s="252"/>
      <c r="K171" s="293"/>
    </row>
    <row r="172" spans="2:11" ht="15" customHeight="1">
      <c r="B172" s="272"/>
      <c r="C172" s="252" t="s">
        <v>1767</v>
      </c>
      <c r="D172" s="252"/>
      <c r="E172" s="252"/>
      <c r="F172" s="271" t="s">
        <v>1754</v>
      </c>
      <c r="G172" s="252"/>
      <c r="H172" s="252" t="s">
        <v>1814</v>
      </c>
      <c r="I172" s="252" t="s">
        <v>1750</v>
      </c>
      <c r="J172" s="252">
        <v>50</v>
      </c>
      <c r="K172" s="293"/>
    </row>
    <row r="173" spans="2:11" ht="15" customHeight="1">
      <c r="B173" s="272"/>
      <c r="C173" s="252" t="s">
        <v>1775</v>
      </c>
      <c r="D173" s="252"/>
      <c r="E173" s="252"/>
      <c r="F173" s="271" t="s">
        <v>1754</v>
      </c>
      <c r="G173" s="252"/>
      <c r="H173" s="252" t="s">
        <v>1814</v>
      </c>
      <c r="I173" s="252" t="s">
        <v>1750</v>
      </c>
      <c r="J173" s="252">
        <v>50</v>
      </c>
      <c r="K173" s="293"/>
    </row>
    <row r="174" spans="2:11" ht="15" customHeight="1">
      <c r="B174" s="272"/>
      <c r="C174" s="252" t="s">
        <v>1773</v>
      </c>
      <c r="D174" s="252"/>
      <c r="E174" s="252"/>
      <c r="F174" s="271" t="s">
        <v>1754</v>
      </c>
      <c r="G174" s="252"/>
      <c r="H174" s="252" t="s">
        <v>1814</v>
      </c>
      <c r="I174" s="252" t="s">
        <v>1750</v>
      </c>
      <c r="J174" s="252">
        <v>50</v>
      </c>
      <c r="K174" s="293"/>
    </row>
    <row r="175" spans="2:11" ht="15" customHeight="1">
      <c r="B175" s="272"/>
      <c r="C175" s="252" t="s">
        <v>135</v>
      </c>
      <c r="D175" s="252"/>
      <c r="E175" s="252"/>
      <c r="F175" s="271" t="s">
        <v>1748</v>
      </c>
      <c r="G175" s="252"/>
      <c r="H175" s="252" t="s">
        <v>1815</v>
      </c>
      <c r="I175" s="252" t="s">
        <v>1816</v>
      </c>
      <c r="J175" s="252"/>
      <c r="K175" s="293"/>
    </row>
    <row r="176" spans="2:11" ht="15" customHeight="1">
      <c r="B176" s="272"/>
      <c r="C176" s="252" t="s">
        <v>56</v>
      </c>
      <c r="D176" s="252"/>
      <c r="E176" s="252"/>
      <c r="F176" s="271" t="s">
        <v>1748</v>
      </c>
      <c r="G176" s="252"/>
      <c r="H176" s="252" t="s">
        <v>1817</v>
      </c>
      <c r="I176" s="252" t="s">
        <v>1818</v>
      </c>
      <c r="J176" s="252">
        <v>1</v>
      </c>
      <c r="K176" s="293"/>
    </row>
    <row r="177" spans="2:11" ht="15" customHeight="1">
      <c r="B177" s="272"/>
      <c r="C177" s="252" t="s">
        <v>52</v>
      </c>
      <c r="D177" s="252"/>
      <c r="E177" s="252"/>
      <c r="F177" s="271" t="s">
        <v>1748</v>
      </c>
      <c r="G177" s="252"/>
      <c r="H177" s="252" t="s">
        <v>1819</v>
      </c>
      <c r="I177" s="252" t="s">
        <v>1750</v>
      </c>
      <c r="J177" s="252">
        <v>20</v>
      </c>
      <c r="K177" s="293"/>
    </row>
    <row r="178" spans="2:11" ht="15" customHeight="1">
      <c r="B178" s="272"/>
      <c r="C178" s="252" t="s">
        <v>136</v>
      </c>
      <c r="D178" s="252"/>
      <c r="E178" s="252"/>
      <c r="F178" s="271" t="s">
        <v>1748</v>
      </c>
      <c r="G178" s="252"/>
      <c r="H178" s="252" t="s">
        <v>1820</v>
      </c>
      <c r="I178" s="252" t="s">
        <v>1750</v>
      </c>
      <c r="J178" s="252">
        <v>255</v>
      </c>
      <c r="K178" s="293"/>
    </row>
    <row r="179" spans="2:11" ht="15" customHeight="1">
      <c r="B179" s="272"/>
      <c r="C179" s="252" t="s">
        <v>137</v>
      </c>
      <c r="D179" s="252"/>
      <c r="E179" s="252"/>
      <c r="F179" s="271" t="s">
        <v>1748</v>
      </c>
      <c r="G179" s="252"/>
      <c r="H179" s="252" t="s">
        <v>1713</v>
      </c>
      <c r="I179" s="252" t="s">
        <v>1750</v>
      </c>
      <c r="J179" s="252">
        <v>10</v>
      </c>
      <c r="K179" s="293"/>
    </row>
    <row r="180" spans="2:11" ht="15" customHeight="1">
      <c r="B180" s="272"/>
      <c r="C180" s="252" t="s">
        <v>138</v>
      </c>
      <c r="D180" s="252"/>
      <c r="E180" s="252"/>
      <c r="F180" s="271" t="s">
        <v>1748</v>
      </c>
      <c r="G180" s="252"/>
      <c r="H180" s="252" t="s">
        <v>1821</v>
      </c>
      <c r="I180" s="252" t="s">
        <v>1782</v>
      </c>
      <c r="J180" s="252"/>
      <c r="K180" s="293"/>
    </row>
    <row r="181" spans="2:11" ht="15" customHeight="1">
      <c r="B181" s="272"/>
      <c r="C181" s="252" t="s">
        <v>1822</v>
      </c>
      <c r="D181" s="252"/>
      <c r="E181" s="252"/>
      <c r="F181" s="271" t="s">
        <v>1748</v>
      </c>
      <c r="G181" s="252"/>
      <c r="H181" s="252" t="s">
        <v>1823</v>
      </c>
      <c r="I181" s="252" t="s">
        <v>1782</v>
      </c>
      <c r="J181" s="252"/>
      <c r="K181" s="293"/>
    </row>
    <row r="182" spans="2:11" ht="15" customHeight="1">
      <c r="B182" s="272"/>
      <c r="C182" s="252" t="s">
        <v>1811</v>
      </c>
      <c r="D182" s="252"/>
      <c r="E182" s="252"/>
      <c r="F182" s="271" t="s">
        <v>1748</v>
      </c>
      <c r="G182" s="252"/>
      <c r="H182" s="252" t="s">
        <v>1824</v>
      </c>
      <c r="I182" s="252" t="s">
        <v>1782</v>
      </c>
      <c r="J182" s="252"/>
      <c r="K182" s="293"/>
    </row>
    <row r="183" spans="2:11" ht="15" customHeight="1">
      <c r="B183" s="272"/>
      <c r="C183" s="252" t="s">
        <v>140</v>
      </c>
      <c r="D183" s="252"/>
      <c r="E183" s="252"/>
      <c r="F183" s="271" t="s">
        <v>1754</v>
      </c>
      <c r="G183" s="252"/>
      <c r="H183" s="252" t="s">
        <v>1825</v>
      </c>
      <c r="I183" s="252" t="s">
        <v>1750</v>
      </c>
      <c r="J183" s="252">
        <v>50</v>
      </c>
      <c r="K183" s="293"/>
    </row>
    <row r="184" spans="2:11" ht="15" customHeight="1">
      <c r="B184" s="272"/>
      <c r="C184" s="252" t="s">
        <v>1826</v>
      </c>
      <c r="D184" s="252"/>
      <c r="E184" s="252"/>
      <c r="F184" s="271" t="s">
        <v>1754</v>
      </c>
      <c r="G184" s="252"/>
      <c r="H184" s="252" t="s">
        <v>1827</v>
      </c>
      <c r="I184" s="252" t="s">
        <v>1828</v>
      </c>
      <c r="J184" s="252"/>
      <c r="K184" s="293"/>
    </row>
    <row r="185" spans="2:11" ht="15" customHeight="1">
      <c r="B185" s="272"/>
      <c r="C185" s="252" t="s">
        <v>1829</v>
      </c>
      <c r="D185" s="252"/>
      <c r="E185" s="252"/>
      <c r="F185" s="271" t="s">
        <v>1754</v>
      </c>
      <c r="G185" s="252"/>
      <c r="H185" s="252" t="s">
        <v>1830</v>
      </c>
      <c r="I185" s="252" t="s">
        <v>1828</v>
      </c>
      <c r="J185" s="252"/>
      <c r="K185" s="293"/>
    </row>
    <row r="186" spans="2:11" ht="15" customHeight="1">
      <c r="B186" s="272"/>
      <c r="C186" s="252" t="s">
        <v>1831</v>
      </c>
      <c r="D186" s="252"/>
      <c r="E186" s="252"/>
      <c r="F186" s="271" t="s">
        <v>1754</v>
      </c>
      <c r="G186" s="252"/>
      <c r="H186" s="252" t="s">
        <v>1832</v>
      </c>
      <c r="I186" s="252" t="s">
        <v>1828</v>
      </c>
      <c r="J186" s="252"/>
      <c r="K186" s="293"/>
    </row>
    <row r="187" spans="2:11" ht="15" customHeight="1">
      <c r="B187" s="272"/>
      <c r="C187" s="305" t="s">
        <v>1833</v>
      </c>
      <c r="D187" s="252"/>
      <c r="E187" s="252"/>
      <c r="F187" s="271" t="s">
        <v>1754</v>
      </c>
      <c r="G187" s="252"/>
      <c r="H187" s="252" t="s">
        <v>1834</v>
      </c>
      <c r="I187" s="252" t="s">
        <v>1835</v>
      </c>
      <c r="J187" s="306" t="s">
        <v>1836</v>
      </c>
      <c r="K187" s="293"/>
    </row>
    <row r="188" spans="2:11" ht="15" customHeight="1">
      <c r="B188" s="272"/>
      <c r="C188" s="257" t="s">
        <v>41</v>
      </c>
      <c r="D188" s="252"/>
      <c r="E188" s="252"/>
      <c r="F188" s="271" t="s">
        <v>1748</v>
      </c>
      <c r="G188" s="252"/>
      <c r="H188" s="248" t="s">
        <v>1837</v>
      </c>
      <c r="I188" s="252" t="s">
        <v>1838</v>
      </c>
      <c r="J188" s="252"/>
      <c r="K188" s="293"/>
    </row>
    <row r="189" spans="2:11" ht="15" customHeight="1">
      <c r="B189" s="272"/>
      <c r="C189" s="257" t="s">
        <v>1839</v>
      </c>
      <c r="D189" s="252"/>
      <c r="E189" s="252"/>
      <c r="F189" s="271" t="s">
        <v>1748</v>
      </c>
      <c r="G189" s="252"/>
      <c r="H189" s="252" t="s">
        <v>1840</v>
      </c>
      <c r="I189" s="252" t="s">
        <v>1782</v>
      </c>
      <c r="J189" s="252"/>
      <c r="K189" s="293"/>
    </row>
    <row r="190" spans="2:11" ht="15" customHeight="1">
      <c r="B190" s="272"/>
      <c r="C190" s="257" t="s">
        <v>1841</v>
      </c>
      <c r="D190" s="252"/>
      <c r="E190" s="252"/>
      <c r="F190" s="271" t="s">
        <v>1748</v>
      </c>
      <c r="G190" s="252"/>
      <c r="H190" s="252" t="s">
        <v>1842</v>
      </c>
      <c r="I190" s="252" t="s">
        <v>1782</v>
      </c>
      <c r="J190" s="252"/>
      <c r="K190" s="293"/>
    </row>
    <row r="191" spans="2:11" ht="15" customHeight="1">
      <c r="B191" s="272"/>
      <c r="C191" s="257" t="s">
        <v>1843</v>
      </c>
      <c r="D191" s="252"/>
      <c r="E191" s="252"/>
      <c r="F191" s="271" t="s">
        <v>1754</v>
      </c>
      <c r="G191" s="252"/>
      <c r="H191" s="252" t="s">
        <v>1844</v>
      </c>
      <c r="I191" s="252" t="s">
        <v>1782</v>
      </c>
      <c r="J191" s="252"/>
      <c r="K191" s="293"/>
    </row>
    <row r="192" spans="2:11" ht="15" customHeight="1">
      <c r="B192" s="299"/>
      <c r="C192" s="307"/>
      <c r="D192" s="281"/>
      <c r="E192" s="281"/>
      <c r="F192" s="281"/>
      <c r="G192" s="281"/>
      <c r="H192" s="281"/>
      <c r="I192" s="281"/>
      <c r="J192" s="281"/>
      <c r="K192" s="300"/>
    </row>
    <row r="193" spans="2:11" ht="18.75" customHeight="1">
      <c r="B193" s="248"/>
      <c r="C193" s="252"/>
      <c r="D193" s="252"/>
      <c r="E193" s="252"/>
      <c r="F193" s="271"/>
      <c r="G193" s="252"/>
      <c r="H193" s="252"/>
      <c r="I193" s="252"/>
      <c r="J193" s="252"/>
      <c r="K193" s="248"/>
    </row>
    <row r="194" spans="2:11" ht="18.75" customHeight="1">
      <c r="B194" s="248"/>
      <c r="C194" s="252"/>
      <c r="D194" s="252"/>
      <c r="E194" s="252"/>
      <c r="F194" s="271"/>
      <c r="G194" s="252"/>
      <c r="H194" s="252"/>
      <c r="I194" s="252"/>
      <c r="J194" s="252"/>
      <c r="K194" s="248"/>
    </row>
    <row r="195" spans="2:11" ht="18.75" customHeight="1">
      <c r="B195" s="258"/>
      <c r="C195" s="258"/>
      <c r="D195" s="258"/>
      <c r="E195" s="258"/>
      <c r="F195" s="258"/>
      <c r="G195" s="258"/>
      <c r="H195" s="258"/>
      <c r="I195" s="258"/>
      <c r="J195" s="258"/>
      <c r="K195" s="258"/>
    </row>
    <row r="196" spans="2:11">
      <c r="B196" s="240"/>
      <c r="C196" s="241"/>
      <c r="D196" s="241"/>
      <c r="E196" s="241"/>
      <c r="F196" s="241"/>
      <c r="G196" s="241"/>
      <c r="H196" s="241"/>
      <c r="I196" s="241"/>
      <c r="J196" s="241"/>
      <c r="K196" s="242"/>
    </row>
    <row r="197" spans="2:11" ht="21">
      <c r="B197" s="243"/>
      <c r="C197" s="367" t="s">
        <v>1845</v>
      </c>
      <c r="D197" s="367"/>
      <c r="E197" s="367"/>
      <c r="F197" s="367"/>
      <c r="G197" s="367"/>
      <c r="H197" s="367"/>
      <c r="I197" s="367"/>
      <c r="J197" s="367"/>
      <c r="K197" s="244"/>
    </row>
    <row r="198" spans="2:11" ht="25.5" customHeight="1">
      <c r="B198" s="243"/>
      <c r="C198" s="308" t="s">
        <v>1846</v>
      </c>
      <c r="D198" s="308"/>
      <c r="E198" s="308"/>
      <c r="F198" s="308" t="s">
        <v>1847</v>
      </c>
      <c r="G198" s="309"/>
      <c r="H198" s="366" t="s">
        <v>1848</v>
      </c>
      <c r="I198" s="366"/>
      <c r="J198" s="366"/>
      <c r="K198" s="244"/>
    </row>
    <row r="199" spans="2:11" ht="5.25" customHeight="1">
      <c r="B199" s="272"/>
      <c r="C199" s="269"/>
      <c r="D199" s="269"/>
      <c r="E199" s="269"/>
      <c r="F199" s="269"/>
      <c r="G199" s="252"/>
      <c r="H199" s="269"/>
      <c r="I199" s="269"/>
      <c r="J199" s="269"/>
      <c r="K199" s="293"/>
    </row>
    <row r="200" spans="2:11" ht="15" customHeight="1">
      <c r="B200" s="272"/>
      <c r="C200" s="252" t="s">
        <v>1838</v>
      </c>
      <c r="D200" s="252"/>
      <c r="E200" s="252"/>
      <c r="F200" s="271" t="s">
        <v>42</v>
      </c>
      <c r="G200" s="252"/>
      <c r="H200" s="364" t="s">
        <v>1849</v>
      </c>
      <c r="I200" s="364"/>
      <c r="J200" s="364"/>
      <c r="K200" s="293"/>
    </row>
    <row r="201" spans="2:11" ht="15" customHeight="1">
      <c r="B201" s="272"/>
      <c r="C201" s="278"/>
      <c r="D201" s="252"/>
      <c r="E201" s="252"/>
      <c r="F201" s="271" t="s">
        <v>43</v>
      </c>
      <c r="G201" s="252"/>
      <c r="H201" s="364" t="s">
        <v>1850</v>
      </c>
      <c r="I201" s="364"/>
      <c r="J201" s="364"/>
      <c r="K201" s="293"/>
    </row>
    <row r="202" spans="2:11" ht="15" customHeight="1">
      <c r="B202" s="272"/>
      <c r="C202" s="278"/>
      <c r="D202" s="252"/>
      <c r="E202" s="252"/>
      <c r="F202" s="271" t="s">
        <v>46</v>
      </c>
      <c r="G202" s="252"/>
      <c r="H202" s="364" t="s">
        <v>1851</v>
      </c>
      <c r="I202" s="364"/>
      <c r="J202" s="364"/>
      <c r="K202" s="293"/>
    </row>
    <row r="203" spans="2:11" ht="15" customHeight="1">
      <c r="B203" s="272"/>
      <c r="C203" s="252"/>
      <c r="D203" s="252"/>
      <c r="E203" s="252"/>
      <c r="F203" s="271" t="s">
        <v>44</v>
      </c>
      <c r="G203" s="252"/>
      <c r="H203" s="364" t="s">
        <v>1852</v>
      </c>
      <c r="I203" s="364"/>
      <c r="J203" s="364"/>
      <c r="K203" s="293"/>
    </row>
    <row r="204" spans="2:11" ht="15" customHeight="1">
      <c r="B204" s="272"/>
      <c r="C204" s="252"/>
      <c r="D204" s="252"/>
      <c r="E204" s="252"/>
      <c r="F204" s="271" t="s">
        <v>45</v>
      </c>
      <c r="G204" s="252"/>
      <c r="H204" s="364" t="s">
        <v>1853</v>
      </c>
      <c r="I204" s="364"/>
      <c r="J204" s="364"/>
      <c r="K204" s="293"/>
    </row>
    <row r="205" spans="2:11" ht="15" customHeight="1">
      <c r="B205" s="272"/>
      <c r="C205" s="252"/>
      <c r="D205" s="252"/>
      <c r="E205" s="252"/>
      <c r="F205" s="271"/>
      <c r="G205" s="252"/>
      <c r="H205" s="252"/>
      <c r="I205" s="252"/>
      <c r="J205" s="252"/>
      <c r="K205" s="293"/>
    </row>
    <row r="206" spans="2:11" ht="15" customHeight="1">
      <c r="B206" s="272"/>
      <c r="C206" s="252" t="s">
        <v>1794</v>
      </c>
      <c r="D206" s="252"/>
      <c r="E206" s="252"/>
      <c r="F206" s="271" t="s">
        <v>78</v>
      </c>
      <c r="G206" s="252"/>
      <c r="H206" s="364" t="s">
        <v>1854</v>
      </c>
      <c r="I206" s="364"/>
      <c r="J206" s="364"/>
      <c r="K206" s="293"/>
    </row>
    <row r="207" spans="2:11" ht="15" customHeight="1">
      <c r="B207" s="272"/>
      <c r="C207" s="278"/>
      <c r="D207" s="252"/>
      <c r="E207" s="252"/>
      <c r="F207" s="271" t="s">
        <v>1691</v>
      </c>
      <c r="G207" s="252"/>
      <c r="H207" s="364" t="s">
        <v>1692</v>
      </c>
      <c r="I207" s="364"/>
      <c r="J207" s="364"/>
      <c r="K207" s="293"/>
    </row>
    <row r="208" spans="2:11" ht="15" customHeight="1">
      <c r="B208" s="272"/>
      <c r="C208" s="252"/>
      <c r="D208" s="252"/>
      <c r="E208" s="252"/>
      <c r="F208" s="271" t="s">
        <v>1689</v>
      </c>
      <c r="G208" s="252"/>
      <c r="H208" s="364" t="s">
        <v>1855</v>
      </c>
      <c r="I208" s="364"/>
      <c r="J208" s="364"/>
      <c r="K208" s="293"/>
    </row>
    <row r="209" spans="2:11" ht="15" customHeight="1">
      <c r="B209" s="310"/>
      <c r="C209" s="278"/>
      <c r="D209" s="278"/>
      <c r="E209" s="278"/>
      <c r="F209" s="271" t="s">
        <v>1693</v>
      </c>
      <c r="G209" s="257"/>
      <c r="H209" s="365" t="s">
        <v>1694</v>
      </c>
      <c r="I209" s="365"/>
      <c r="J209" s="365"/>
      <c r="K209" s="311"/>
    </row>
    <row r="210" spans="2:11" ht="15" customHeight="1">
      <c r="B210" s="310"/>
      <c r="C210" s="278"/>
      <c r="D210" s="278"/>
      <c r="E210" s="278"/>
      <c r="F210" s="271" t="s">
        <v>1695</v>
      </c>
      <c r="G210" s="257"/>
      <c r="H210" s="365" t="s">
        <v>1856</v>
      </c>
      <c r="I210" s="365"/>
      <c r="J210" s="365"/>
      <c r="K210" s="311"/>
    </row>
    <row r="211" spans="2:11" ht="15" customHeight="1">
      <c r="B211" s="310"/>
      <c r="C211" s="278"/>
      <c r="D211" s="278"/>
      <c r="E211" s="278"/>
      <c r="F211" s="312"/>
      <c r="G211" s="257"/>
      <c r="H211" s="313"/>
      <c r="I211" s="313"/>
      <c r="J211" s="313"/>
      <c r="K211" s="311"/>
    </row>
    <row r="212" spans="2:11" ht="15" customHeight="1">
      <c r="B212" s="310"/>
      <c r="C212" s="252" t="s">
        <v>1818</v>
      </c>
      <c r="D212" s="278"/>
      <c r="E212" s="278"/>
      <c r="F212" s="271">
        <v>1</v>
      </c>
      <c r="G212" s="257"/>
      <c r="H212" s="365" t="s">
        <v>1857</v>
      </c>
      <c r="I212" s="365"/>
      <c r="J212" s="365"/>
      <c r="K212" s="311"/>
    </row>
    <row r="213" spans="2:11" ht="15" customHeight="1">
      <c r="B213" s="310"/>
      <c r="C213" s="278"/>
      <c r="D213" s="278"/>
      <c r="E213" s="278"/>
      <c r="F213" s="271">
        <v>2</v>
      </c>
      <c r="G213" s="257"/>
      <c r="H213" s="365" t="s">
        <v>1858</v>
      </c>
      <c r="I213" s="365"/>
      <c r="J213" s="365"/>
      <c r="K213" s="311"/>
    </row>
    <row r="214" spans="2:11" ht="15" customHeight="1">
      <c r="B214" s="310"/>
      <c r="C214" s="278"/>
      <c r="D214" s="278"/>
      <c r="E214" s="278"/>
      <c r="F214" s="271">
        <v>3</v>
      </c>
      <c r="G214" s="257"/>
      <c r="H214" s="365" t="s">
        <v>1859</v>
      </c>
      <c r="I214" s="365"/>
      <c r="J214" s="365"/>
      <c r="K214" s="311"/>
    </row>
    <row r="215" spans="2:11" ht="15" customHeight="1">
      <c r="B215" s="310"/>
      <c r="C215" s="278"/>
      <c r="D215" s="278"/>
      <c r="E215" s="278"/>
      <c r="F215" s="271">
        <v>4</v>
      </c>
      <c r="G215" s="257"/>
      <c r="H215" s="365" t="s">
        <v>1860</v>
      </c>
      <c r="I215" s="365"/>
      <c r="J215" s="365"/>
      <c r="K215" s="311"/>
    </row>
    <row r="216" spans="2:11" ht="12.75" customHeight="1">
      <c r="B216" s="314"/>
      <c r="C216" s="315"/>
      <c r="D216" s="315"/>
      <c r="E216" s="315"/>
      <c r="F216" s="315"/>
      <c r="G216" s="315"/>
      <c r="H216" s="315"/>
      <c r="I216" s="315"/>
      <c r="J216" s="315"/>
      <c r="K216" s="316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01 - stavební část</vt:lpstr>
      <vt:lpstr>02 - UT</vt:lpstr>
      <vt:lpstr>03 - Plynovod</vt:lpstr>
      <vt:lpstr>04 - ZTI</vt:lpstr>
      <vt:lpstr>05 - Elektroinstalace</vt:lpstr>
      <vt:lpstr>06 - Elektronické komunikace</vt:lpstr>
      <vt:lpstr>07 - VRN</vt:lpstr>
      <vt:lpstr>Pokyny pro vyplnění</vt:lpstr>
      <vt:lpstr>'01 - stavební část'!Názvy_tisku</vt:lpstr>
      <vt:lpstr>'02 - UT'!Názvy_tisku</vt:lpstr>
      <vt:lpstr>'03 - Plynovod'!Názvy_tisku</vt:lpstr>
      <vt:lpstr>'04 - ZTI'!Názvy_tisku</vt:lpstr>
      <vt:lpstr>'05 - Elektroinstalace'!Názvy_tisku</vt:lpstr>
      <vt:lpstr>'06 - Elektronické komunikace'!Názvy_tisku</vt:lpstr>
      <vt:lpstr>'07 - VRN'!Názvy_tisku</vt:lpstr>
      <vt:lpstr>'Rekapitulace stavby'!Názvy_tisku</vt:lpstr>
      <vt:lpstr>'01 - stavební část'!Oblast_tisku</vt:lpstr>
      <vt:lpstr>'02 - UT'!Oblast_tisku</vt:lpstr>
      <vt:lpstr>'03 - Plynovod'!Oblast_tisku</vt:lpstr>
      <vt:lpstr>'04 - ZTI'!Oblast_tisku</vt:lpstr>
      <vt:lpstr>'05 - Elektroinstalace'!Oblast_tisku</vt:lpstr>
      <vt:lpstr>'06 - Elektronické komunikace'!Oblast_tisku</vt:lpstr>
      <vt:lpstr>'07 -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DT178731\Nesnera</dc:creator>
  <cp:lastModifiedBy>Milan Ballák</cp:lastModifiedBy>
  <dcterms:created xsi:type="dcterms:W3CDTF">2018-03-29T14:26:07Z</dcterms:created>
  <dcterms:modified xsi:type="dcterms:W3CDTF">2018-04-04T09:09:07Z</dcterms:modified>
</cp:coreProperties>
</file>